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2" yWindow="1944" windowWidth="12000" windowHeight="2292" tabRatio="838" activeTab="6"/>
  </bookViews>
  <sheets>
    <sheet name="3er-Gr 1GwS" sheetId="1" r:id="rId1"/>
    <sheet name="4er-Gr 1GwS" sheetId="2" r:id="rId2"/>
    <sheet name="5er-Gr 1GwS" sheetId="3" r:id="rId3"/>
    <sheet name="6er-Gr 1GwS" sheetId="4" r:id="rId4"/>
    <sheet name="7er-Gr 1GwS" sheetId="5" r:id="rId5"/>
    <sheet name="8er-Gr 1GwS" sheetId="6" r:id="rId6"/>
    <sheet name="10er_Gr 1GwS" sheetId="7" r:id="rId7"/>
    <sheet name="12er-Gr 1GwS" sheetId="8" r:id="rId8"/>
    <sheet name="16er-Gr 1GwS" sheetId="9" r:id="rId9"/>
  </sheets>
  <externalReferences>
    <externalReference r:id="rId12"/>
    <externalReference r:id="rId13"/>
  </externalReferences>
  <definedNames>
    <definedName name="Daten" localSheetId="6">'[2]Eingabe'!$A$4:$E$30</definedName>
    <definedName name="Daten" localSheetId="7">'[2]Eingabe'!$A$4:$E$30</definedName>
    <definedName name="Daten" localSheetId="8">'[2]Eingabe'!$A$4:$E$30</definedName>
    <definedName name="Daten" localSheetId="4">'[2]Eingabe'!$A$4:$E$30</definedName>
    <definedName name="Daten" localSheetId="5">'[2]Eingabe'!$A$4:$E$30</definedName>
    <definedName name="Daten">'[1]Eingabe'!$A$4:$E$30</definedName>
    <definedName name="Daten___0">'[1]Eingabe'!$A$4:$E$30</definedName>
    <definedName name="Daten___5">'[2]Eingabe'!$A$4:$E$30</definedName>
    <definedName name="Daten___6">'[2]Eingabe'!$A$4:$E$30</definedName>
    <definedName name="Daten___8">'[2]Eingabe'!$A$4:$E$30</definedName>
  </definedNames>
  <calcPr fullCalcOnLoad="1"/>
</workbook>
</file>

<file path=xl/sharedStrings.xml><?xml version="1.0" encoding="utf-8"?>
<sst xmlns="http://schemas.openxmlformats.org/spreadsheetml/2006/main" count="1128" uniqueCount="89">
  <si>
    <t>Tore</t>
  </si>
  <si>
    <t>Tomy</t>
  </si>
  <si>
    <t>Diff.</t>
  </si>
  <si>
    <t>Punkte</t>
  </si>
  <si>
    <t>Platz</t>
  </si>
  <si>
    <t>:</t>
  </si>
  <si>
    <t>Sieger</t>
  </si>
  <si>
    <t>Teilnehmer 1:</t>
  </si>
  <si>
    <t>aa</t>
  </si>
  <si>
    <t>2. Platz</t>
  </si>
  <si>
    <t>Teilnehmer 2:</t>
  </si>
  <si>
    <t>bb</t>
  </si>
  <si>
    <t>3. Platz</t>
  </si>
  <si>
    <t>Teilnehmer 3:</t>
  </si>
  <si>
    <t>cc</t>
  </si>
  <si>
    <t>Diff</t>
  </si>
  <si>
    <t>4. Platz</t>
  </si>
  <si>
    <t>Teilnehmer 4:</t>
  </si>
  <si>
    <t>dd</t>
  </si>
  <si>
    <t>5. Platz</t>
  </si>
  <si>
    <t>Teilnehmer 5:</t>
  </si>
  <si>
    <t>ee</t>
  </si>
  <si>
    <t>6. Platz</t>
  </si>
  <si>
    <t>Teilnehmer 6:</t>
  </si>
  <si>
    <t>ff</t>
  </si>
  <si>
    <t>7. Platz</t>
  </si>
  <si>
    <t>Teilnehmer 7:</t>
  </si>
  <si>
    <t>gg</t>
  </si>
  <si>
    <t>8. Platz</t>
  </si>
  <si>
    <t>Teilnehmer 8:</t>
  </si>
  <si>
    <t>hh</t>
  </si>
  <si>
    <t>Copyright by Th. Karker</t>
  </si>
  <si>
    <t xml:space="preserve">Jeder gegen Jeden (4) </t>
  </si>
  <si>
    <t xml:space="preserve">Jeder gegen Jeden (3) </t>
  </si>
  <si>
    <t xml:space="preserve">Jeder gegen Jeden (5) </t>
  </si>
  <si>
    <t xml:space="preserve">Jeder gegen Jeden (6) </t>
  </si>
  <si>
    <t xml:space="preserve">Jeder gegen Jeden (7) </t>
  </si>
  <si>
    <t xml:space="preserve">Jeder gegen Jeden (8) </t>
  </si>
  <si>
    <t>Runde 1</t>
  </si>
  <si>
    <t>Runde 3</t>
  </si>
  <si>
    <t>Runde 5</t>
  </si>
  <si>
    <t>Runde 7</t>
  </si>
  <si>
    <t>Runde 9</t>
  </si>
  <si>
    <t>Runde 11</t>
  </si>
  <si>
    <t>2. Pl.</t>
  </si>
  <si>
    <t>Runde 2</t>
  </si>
  <si>
    <t>Runde 4</t>
  </si>
  <si>
    <t>Runde 6</t>
  </si>
  <si>
    <t>Runde 8</t>
  </si>
  <si>
    <t>Runde 10</t>
  </si>
  <si>
    <t>3. Pl.</t>
  </si>
  <si>
    <t>4. Pl.</t>
  </si>
  <si>
    <t>5. Pl.</t>
  </si>
  <si>
    <t>6. Pl.</t>
  </si>
  <si>
    <t>7. Pl.</t>
  </si>
  <si>
    <t>8. Pl.</t>
  </si>
  <si>
    <t>Teilnehmer 9:</t>
  </si>
  <si>
    <t>ii</t>
  </si>
  <si>
    <t>9. Pl.</t>
  </si>
  <si>
    <t>Teilnehmer 10:</t>
  </si>
  <si>
    <t>jj</t>
  </si>
  <si>
    <t>10. Pl.</t>
  </si>
  <si>
    <t>Teilnehmer 11:</t>
  </si>
  <si>
    <t>kk</t>
  </si>
  <si>
    <t>11. Pl.</t>
  </si>
  <si>
    <t>Teilnehmer 12:</t>
  </si>
  <si>
    <t>ll</t>
  </si>
  <si>
    <t>12. Pl.</t>
  </si>
  <si>
    <t xml:space="preserve">Jeder gegen Jeden (12) </t>
  </si>
  <si>
    <t xml:space="preserve">Jeder gegen Jeden (16) </t>
  </si>
  <si>
    <t>Teilnehmer 13:</t>
  </si>
  <si>
    <t>Teilnehmer 14:</t>
  </si>
  <si>
    <t>Teilnehmer 15:</t>
  </si>
  <si>
    <t>Teilnehmer 16:</t>
  </si>
  <si>
    <t>13. Pl.</t>
  </si>
  <si>
    <t>14. Pl.</t>
  </si>
  <si>
    <t>15. Pl.</t>
  </si>
  <si>
    <t>16. Pl.</t>
  </si>
  <si>
    <t xml:space="preserve">  </t>
  </si>
  <si>
    <t>Runde 13</t>
  </si>
  <si>
    <t>Runde 15</t>
  </si>
  <si>
    <t>Runde 12</t>
  </si>
  <si>
    <t>Runde 14</t>
  </si>
  <si>
    <t>mm</t>
  </si>
  <si>
    <t>nn</t>
  </si>
  <si>
    <t>oo</t>
  </si>
  <si>
    <t>pp</t>
  </si>
  <si>
    <t>Teilnehmer</t>
  </si>
  <si>
    <t xml:space="preserve">Jeder gegen Jeden (10) </t>
  </si>
</sst>
</file>

<file path=xl/styles.xml><?xml version="1.0" encoding="utf-8"?>
<styleSheet xmlns="http://schemas.openxmlformats.org/spreadsheetml/2006/main">
  <numFmts count="3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00"/>
    <numFmt numFmtId="185" formatCode="0.000000"/>
    <numFmt numFmtId="186" formatCode="0.00000"/>
    <numFmt numFmtId="187" formatCode="hh\:mm"/>
    <numFmt numFmtId="188" formatCode="dd/mm/yyyy"/>
  </numFmts>
  <fonts count="23">
    <font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</fills>
  <borders count="1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13"/>
      </left>
      <right>
        <color indexed="63"/>
      </right>
      <top style="double">
        <color indexed="13"/>
      </top>
      <bottom style="double">
        <color indexed="13"/>
      </bottom>
    </border>
    <border>
      <left>
        <color indexed="63"/>
      </left>
      <right>
        <color indexed="63"/>
      </right>
      <top style="double">
        <color indexed="13"/>
      </top>
      <bottom style="double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2" borderId="6" xfId="0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textRotation="90"/>
    </xf>
    <xf numFmtId="0" fontId="5" fillId="2" borderId="0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/>
    </xf>
    <xf numFmtId="0" fontId="11" fillId="2" borderId="1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" fontId="11" fillId="2" borderId="14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1" fontId="13" fillId="2" borderId="19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1" fontId="13" fillId="2" borderId="18" xfId="0" applyNumberFormat="1" applyFont="1" applyFill="1" applyBorder="1" applyAlignment="1">
      <alignment horizontal="center" vertical="center"/>
    </xf>
    <xf numFmtId="1" fontId="13" fillId="2" borderId="20" xfId="0" applyNumberFormat="1" applyFont="1" applyFill="1" applyBorder="1" applyAlignment="1">
      <alignment horizontal="center" vertical="center"/>
    </xf>
    <xf numFmtId="1" fontId="13" fillId="7" borderId="21" xfId="0" applyNumberFormat="1" applyFont="1" applyFill="1" applyBorder="1" applyAlignment="1">
      <alignment horizontal="center" vertical="center"/>
    </xf>
    <xf numFmtId="1" fontId="13" fillId="7" borderId="22" xfId="0" applyNumberFormat="1" applyFont="1" applyFill="1" applyBorder="1" applyAlignment="1">
      <alignment horizontal="center" vertical="center"/>
    </xf>
    <xf numFmtId="1" fontId="13" fillId="7" borderId="23" xfId="0" applyNumberFormat="1" applyFont="1" applyFill="1" applyBorder="1" applyAlignment="1">
      <alignment horizontal="center" vertical="center"/>
    </xf>
    <xf numFmtId="1" fontId="13" fillId="8" borderId="24" xfId="0" applyNumberFormat="1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20" fontId="13" fillId="9" borderId="22" xfId="0" applyNumberFormat="1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center"/>
    </xf>
    <xf numFmtId="0" fontId="14" fillId="10" borderId="26" xfId="0" applyFont="1" applyFill="1" applyBorder="1" applyAlignment="1">
      <alignment horizontal="center" vertical="center"/>
    </xf>
    <xf numFmtId="1" fontId="13" fillId="2" borderId="27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1" fontId="13" fillId="2" borderId="29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1" fontId="13" fillId="2" borderId="7" xfId="0" applyNumberFormat="1" applyFont="1" applyFill="1" applyBorder="1" applyAlignment="1">
      <alignment horizontal="center" vertical="center"/>
    </xf>
    <xf numFmtId="1" fontId="13" fillId="2" borderId="30" xfId="0" applyNumberFormat="1" applyFont="1" applyFill="1" applyBorder="1" applyAlignment="1">
      <alignment horizontal="center" vertical="center"/>
    </xf>
    <xf numFmtId="1" fontId="13" fillId="7" borderId="31" xfId="0" applyNumberFormat="1" applyFont="1" applyFill="1" applyBorder="1" applyAlignment="1">
      <alignment horizontal="center" vertical="center"/>
    </xf>
    <xf numFmtId="1" fontId="13" fillId="7" borderId="28" xfId="0" applyNumberFormat="1" applyFont="1" applyFill="1" applyBorder="1" applyAlignment="1">
      <alignment horizontal="center" vertical="center"/>
    </xf>
    <xf numFmtId="1" fontId="13" fillId="7" borderId="29" xfId="0" applyNumberFormat="1" applyFont="1" applyFill="1" applyBorder="1" applyAlignment="1">
      <alignment horizontal="center" vertical="center"/>
    </xf>
    <xf numFmtId="1" fontId="13" fillId="8" borderId="14" xfId="0" applyNumberFormat="1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20" fontId="13" fillId="9" borderId="28" xfId="0" applyNumberFormat="1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" fontId="13" fillId="2" borderId="33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1" fontId="13" fillId="2" borderId="35" xfId="0" applyNumberFormat="1" applyFont="1" applyFill="1" applyBorder="1" applyAlignment="1">
      <alignment horizontal="center" vertical="center"/>
    </xf>
    <xf numFmtId="1" fontId="13" fillId="2" borderId="36" xfId="0" applyNumberFormat="1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1" fontId="13" fillId="7" borderId="38" xfId="0" applyNumberFormat="1" applyFont="1" applyFill="1" applyBorder="1" applyAlignment="1">
      <alignment horizontal="center" vertical="center"/>
    </xf>
    <xf numFmtId="1" fontId="13" fillId="7" borderId="34" xfId="0" applyNumberFormat="1" applyFont="1" applyFill="1" applyBorder="1" applyAlignment="1">
      <alignment horizontal="center" vertical="center"/>
    </xf>
    <xf numFmtId="1" fontId="13" fillId="7" borderId="35" xfId="0" applyNumberFormat="1" applyFont="1" applyFill="1" applyBorder="1" applyAlignment="1">
      <alignment horizontal="center" vertical="center"/>
    </xf>
    <xf numFmtId="1" fontId="13" fillId="8" borderId="9" xfId="0" applyNumberFormat="1" applyFont="1" applyFill="1" applyBorder="1" applyAlignment="1">
      <alignment horizontal="center" vertical="center"/>
    </xf>
    <xf numFmtId="0" fontId="13" fillId="9" borderId="36" xfId="0" applyFont="1" applyFill="1" applyBorder="1" applyAlignment="1">
      <alignment horizontal="center" vertical="center"/>
    </xf>
    <xf numFmtId="20" fontId="13" fillId="9" borderId="34" xfId="0" applyNumberFormat="1" applyFont="1" applyFill="1" applyBorder="1" applyAlignment="1">
      <alignment horizontal="center" vertical="center"/>
    </xf>
    <xf numFmtId="0" fontId="13" fillId="9" borderId="35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17" fillId="2" borderId="40" xfId="0" applyFont="1" applyFill="1" applyBorder="1" applyAlignment="1">
      <alignment horizontal="center" vertical="center"/>
    </xf>
    <xf numFmtId="0" fontId="0" fillId="2" borderId="40" xfId="0" applyFill="1" applyBorder="1" applyAlignment="1">
      <alignment/>
    </xf>
    <xf numFmtId="0" fontId="18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1" fontId="13" fillId="8" borderId="23" xfId="0" applyNumberFormat="1" applyFont="1" applyFill="1" applyBorder="1" applyAlignment="1">
      <alignment horizontal="center" vertical="center"/>
    </xf>
    <xf numFmtId="1" fontId="13" fillId="8" borderId="42" xfId="0" applyNumberFormat="1" applyFont="1" applyFill="1" applyBorder="1" applyAlignment="1">
      <alignment horizontal="center" vertical="center"/>
    </xf>
    <xf numFmtId="0" fontId="13" fillId="9" borderId="43" xfId="0" applyFont="1" applyFill="1" applyBorder="1" applyAlignment="1">
      <alignment horizontal="center" vertical="center"/>
    </xf>
    <xf numFmtId="0" fontId="13" fillId="9" borderId="42" xfId="0" applyFont="1" applyFill="1" applyBorder="1" applyAlignment="1">
      <alignment horizontal="center" vertical="center"/>
    </xf>
    <xf numFmtId="1" fontId="13" fillId="2" borderId="28" xfId="0" applyNumberFormat="1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8" fillId="6" borderId="40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1" fontId="13" fillId="8" borderId="35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/>
    </xf>
    <xf numFmtId="0" fontId="21" fillId="2" borderId="40" xfId="0" applyFont="1" applyFill="1" applyBorder="1" applyAlignment="1">
      <alignment horizontal="center" vertical="center"/>
    </xf>
    <xf numFmtId="1" fontId="13" fillId="2" borderId="17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1" fontId="13" fillId="2" borderId="12" xfId="0" applyNumberFormat="1" applyFont="1" applyFill="1" applyBorder="1" applyAlignment="1">
      <alignment horizontal="center" vertical="center"/>
    </xf>
    <xf numFmtId="1" fontId="13" fillId="7" borderId="45" xfId="0" applyNumberFormat="1" applyFont="1" applyFill="1" applyBorder="1" applyAlignment="1">
      <alignment horizontal="center" vertical="center"/>
    </xf>
    <xf numFmtId="20" fontId="13" fillId="9" borderId="45" xfId="0" applyNumberFormat="1" applyFont="1" applyFill="1" applyBorder="1" applyAlignment="1">
      <alignment horizontal="center" vertical="center"/>
    </xf>
    <xf numFmtId="1" fontId="13" fillId="2" borderId="34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textRotation="90"/>
    </xf>
    <xf numFmtId="0" fontId="8" fillId="2" borderId="40" xfId="0" applyFont="1" applyFill="1" applyBorder="1" applyAlignment="1">
      <alignment horizontal="center" vertical="center"/>
    </xf>
    <xf numFmtId="0" fontId="3" fillId="11" borderId="46" xfId="20">
      <alignment/>
      <protection/>
    </xf>
    <xf numFmtId="0" fontId="3" fillId="11" borderId="47" xfId="20">
      <alignment/>
      <protection/>
    </xf>
    <xf numFmtId="0" fontId="3" fillId="11" borderId="48" xfId="20">
      <alignment/>
      <protection/>
    </xf>
    <xf numFmtId="0" fontId="0" fillId="0" borderId="0" xfId="20">
      <alignment/>
      <protection/>
    </xf>
    <xf numFmtId="0" fontId="3" fillId="11" borderId="49" xfId="20">
      <alignment/>
      <protection/>
    </xf>
    <xf numFmtId="0" fontId="3" fillId="11" borderId="0" xfId="20">
      <alignment/>
      <protection/>
    </xf>
    <xf numFmtId="0" fontId="0" fillId="11" borderId="50" xfId="20">
      <alignment horizontal="center" vertical="center"/>
      <protection/>
    </xf>
    <xf numFmtId="0" fontId="0" fillId="11" borderId="0" xfId="20">
      <alignment/>
      <protection/>
    </xf>
    <xf numFmtId="0" fontId="3" fillId="11" borderId="51" xfId="20">
      <alignment/>
      <protection/>
    </xf>
    <xf numFmtId="0" fontId="3" fillId="11" borderId="0" xfId="20">
      <alignment vertical="center"/>
      <protection/>
    </xf>
    <xf numFmtId="0" fontId="0" fillId="11" borderId="0" xfId="20">
      <alignment horizontal="center" vertical="center"/>
      <protection/>
    </xf>
    <xf numFmtId="0" fontId="0" fillId="11" borderId="0" xfId="20">
      <alignment horizontal="center" vertical="center" textRotation="90"/>
      <protection/>
    </xf>
    <xf numFmtId="0" fontId="3" fillId="11" borderId="0" xfId="20">
      <alignment horizontal="left" vertical="center"/>
      <protection/>
    </xf>
    <xf numFmtId="0" fontId="6" fillId="11" borderId="0" xfId="20">
      <alignment horizontal="center" vertical="center"/>
      <protection locked="0"/>
    </xf>
    <xf numFmtId="0" fontId="3" fillId="11" borderId="49" xfId="20">
      <alignment vertical="center"/>
      <protection/>
    </xf>
    <xf numFmtId="0" fontId="9" fillId="11" borderId="0" xfId="20">
      <alignment horizontal="center" textRotation="90"/>
      <protection/>
    </xf>
    <xf numFmtId="0" fontId="3" fillId="11" borderId="0" xfId="20">
      <alignment horizontal="right" vertical="center"/>
      <protection/>
    </xf>
    <xf numFmtId="0" fontId="5" fillId="11" borderId="0" xfId="20">
      <alignment horizontal="center" textRotation="90"/>
      <protection/>
    </xf>
    <xf numFmtId="0" fontId="0" fillId="11" borderId="0" xfId="20">
      <alignment/>
      <protection/>
    </xf>
    <xf numFmtId="0" fontId="3" fillId="11" borderId="51" xfId="20">
      <alignment vertical="center"/>
      <protection/>
    </xf>
    <xf numFmtId="0" fontId="0" fillId="0" borderId="0" xfId="20">
      <alignment vertical="center"/>
      <protection/>
    </xf>
    <xf numFmtId="0" fontId="7" fillId="11" borderId="0" xfId="20">
      <alignment horizontal="center" textRotation="90"/>
      <protection/>
    </xf>
    <xf numFmtId="0" fontId="5" fillId="11" borderId="0" xfId="20">
      <alignment horizontal="center" vertical="center"/>
      <protection/>
    </xf>
    <xf numFmtId="0" fontId="0" fillId="0" borderId="52" xfId="20">
      <alignment horizontal="center" vertical="center"/>
      <protection/>
    </xf>
    <xf numFmtId="0" fontId="11" fillId="12" borderId="53" xfId="20">
      <alignment horizontal="center" vertical="center"/>
      <protection/>
    </xf>
    <xf numFmtId="0" fontId="8" fillId="13" borderId="54" xfId="20">
      <alignment horizontal="center" vertical="center"/>
      <protection/>
    </xf>
    <xf numFmtId="0" fontId="8" fillId="14" borderId="55" xfId="20">
      <alignment horizontal="center" vertical="center"/>
      <protection/>
    </xf>
    <xf numFmtId="0" fontId="8" fillId="11" borderId="0" xfId="20">
      <alignment horizontal="center" vertical="center"/>
      <protection/>
    </xf>
    <xf numFmtId="0" fontId="8" fillId="11" borderId="50" xfId="20">
      <alignment horizontal="center" vertical="center"/>
      <protection/>
    </xf>
    <xf numFmtId="10" fontId="11" fillId="15" borderId="52" xfId="20">
      <alignment horizontal="center" vertical="center"/>
      <protection/>
    </xf>
    <xf numFmtId="0" fontId="11" fillId="15" borderId="56" xfId="20">
      <alignment horizontal="center" vertical="center"/>
      <protection/>
    </xf>
    <xf numFmtId="0" fontId="8" fillId="15" borderId="54" xfId="20">
      <alignment horizontal="center" vertical="center"/>
      <protection/>
    </xf>
    <xf numFmtId="1" fontId="11" fillId="15" borderId="57" xfId="20">
      <alignment horizontal="center" vertical="center"/>
      <protection/>
    </xf>
    <xf numFmtId="0" fontId="11" fillId="15" borderId="54" xfId="20">
      <alignment horizontal="center" vertical="center"/>
      <protection/>
    </xf>
    <xf numFmtId="0" fontId="11" fillId="15" borderId="58" xfId="20">
      <alignment horizontal="center" vertical="center"/>
      <protection/>
    </xf>
    <xf numFmtId="0" fontId="19" fillId="15" borderId="56" xfId="20">
      <alignment horizontal="center" vertical="center"/>
      <protection/>
    </xf>
    <xf numFmtId="0" fontId="8" fillId="14" borderId="54" xfId="20">
      <alignment horizontal="center" vertical="center"/>
      <protection/>
    </xf>
    <xf numFmtId="0" fontId="8" fillId="16" borderId="59" xfId="20" applyBorder="1">
      <alignment horizontal="center" vertical="center"/>
      <protection/>
    </xf>
    <xf numFmtId="0" fontId="8" fillId="16" borderId="60" xfId="20" applyBorder="1">
      <alignment horizontal="center" vertical="center"/>
      <protection/>
    </xf>
    <xf numFmtId="0" fontId="8" fillId="16" borderId="61" xfId="20" applyBorder="1">
      <alignment horizontal="center" vertical="center"/>
      <protection/>
    </xf>
    <xf numFmtId="1" fontId="13" fillId="11" borderId="62" xfId="20" applyBorder="1">
      <alignment horizontal="center" vertical="center"/>
      <protection/>
    </xf>
    <xf numFmtId="0" fontId="8" fillId="11" borderId="60" xfId="20" applyBorder="1">
      <alignment horizontal="center" vertical="center"/>
      <protection/>
    </xf>
    <xf numFmtId="1" fontId="13" fillId="11" borderId="61" xfId="20" applyBorder="1">
      <alignment horizontal="center" vertical="center"/>
      <protection/>
    </xf>
    <xf numFmtId="1" fontId="13" fillId="11" borderId="60" xfId="20" applyBorder="1">
      <alignment horizontal="center" vertical="center"/>
      <protection/>
    </xf>
    <xf numFmtId="1" fontId="13" fillId="11" borderId="63" xfId="20" applyBorder="1">
      <alignment horizontal="center" vertical="center"/>
      <protection/>
    </xf>
    <xf numFmtId="1" fontId="13" fillId="17" borderId="64" xfId="20" applyBorder="1">
      <alignment horizontal="center" vertical="center"/>
      <protection/>
    </xf>
    <xf numFmtId="1" fontId="13" fillId="17" borderId="65" xfId="20" applyBorder="1">
      <alignment horizontal="center" vertical="center"/>
      <protection/>
    </xf>
    <xf numFmtId="1" fontId="13" fillId="17" borderId="66" xfId="20" applyBorder="1">
      <alignment horizontal="center" vertical="center"/>
      <protection/>
    </xf>
    <xf numFmtId="1" fontId="13" fillId="15" borderId="67" xfId="20" applyBorder="1">
      <alignment horizontal="center" vertical="center"/>
      <protection/>
    </xf>
    <xf numFmtId="0" fontId="13" fillId="18" borderId="68" xfId="20" applyBorder="1">
      <alignment horizontal="center" vertical="center"/>
      <protection/>
    </xf>
    <xf numFmtId="187" fontId="13" fillId="18" borderId="65" xfId="20" applyBorder="1">
      <alignment horizontal="center" vertical="center"/>
      <protection/>
    </xf>
    <xf numFmtId="0" fontId="13" fillId="18" borderId="66" xfId="20" applyBorder="1">
      <alignment horizontal="center" vertical="center"/>
      <protection/>
    </xf>
    <xf numFmtId="0" fontId="14" fillId="19" borderId="69" xfId="20">
      <alignment horizontal="center" vertical="center"/>
      <protection/>
    </xf>
    <xf numFmtId="0" fontId="8" fillId="13" borderId="70" xfId="20">
      <alignment horizontal="center" vertical="center"/>
      <protection/>
    </xf>
    <xf numFmtId="0" fontId="8" fillId="14" borderId="71" xfId="20">
      <alignment horizontal="center" vertical="center"/>
      <protection/>
    </xf>
    <xf numFmtId="1" fontId="13" fillId="11" borderId="72" xfId="20" applyBorder="1">
      <alignment horizontal="center" vertical="center"/>
      <protection/>
    </xf>
    <xf numFmtId="0" fontId="8" fillId="11" borderId="73" xfId="20" applyBorder="1">
      <alignment horizontal="center" vertical="center"/>
      <protection/>
    </xf>
    <xf numFmtId="1" fontId="13" fillId="11" borderId="74" xfId="20" applyBorder="1">
      <alignment horizontal="center" vertical="center"/>
      <protection/>
    </xf>
    <xf numFmtId="0" fontId="8" fillId="16" borderId="54" xfId="20" applyBorder="1">
      <alignment horizontal="center" vertical="center"/>
      <protection/>
    </xf>
    <xf numFmtId="0" fontId="8" fillId="16" borderId="73" xfId="20" applyBorder="1">
      <alignment horizontal="center" vertical="center"/>
      <protection/>
    </xf>
    <xf numFmtId="0" fontId="8" fillId="16" borderId="74" xfId="20" applyBorder="1">
      <alignment horizontal="center" vertical="center"/>
      <protection/>
    </xf>
    <xf numFmtId="1" fontId="13" fillId="11" borderId="54" xfId="20" applyBorder="1">
      <alignment horizontal="center" vertical="center"/>
      <protection/>
    </xf>
    <xf numFmtId="1" fontId="13" fillId="11" borderId="73" xfId="20" applyBorder="1">
      <alignment horizontal="center" vertical="center"/>
      <protection/>
    </xf>
    <xf numFmtId="1" fontId="13" fillId="11" borderId="75" xfId="20" applyBorder="1">
      <alignment horizontal="center" vertical="center"/>
      <protection/>
    </xf>
    <xf numFmtId="1" fontId="13" fillId="17" borderId="76" xfId="20" applyBorder="1">
      <alignment horizontal="center" vertical="center"/>
      <protection/>
    </xf>
    <xf numFmtId="1" fontId="13" fillId="17" borderId="73" xfId="20" applyBorder="1">
      <alignment horizontal="center" vertical="center"/>
      <protection/>
    </xf>
    <xf numFmtId="1" fontId="13" fillId="17" borderId="74" xfId="20" applyBorder="1">
      <alignment horizontal="center" vertical="center"/>
      <protection/>
    </xf>
    <xf numFmtId="1" fontId="13" fillId="15" borderId="57" xfId="20" applyBorder="1">
      <alignment horizontal="center" vertical="center"/>
      <protection/>
    </xf>
    <xf numFmtId="0" fontId="13" fillId="18" borderId="54" xfId="20" applyBorder="1">
      <alignment horizontal="center" vertical="center"/>
      <protection/>
    </xf>
    <xf numFmtId="187" fontId="13" fillId="18" borderId="73" xfId="20" applyBorder="1">
      <alignment horizontal="center" vertical="center"/>
      <protection/>
    </xf>
    <xf numFmtId="0" fontId="13" fillId="18" borderId="74" xfId="20" applyBorder="1">
      <alignment horizontal="center" vertical="center"/>
      <protection/>
    </xf>
    <xf numFmtId="0" fontId="14" fillId="19" borderId="55" xfId="20">
      <alignment horizontal="center" vertical="center"/>
      <protection/>
    </xf>
    <xf numFmtId="0" fontId="12" fillId="11" borderId="0" xfId="20">
      <alignment/>
      <protection/>
    </xf>
    <xf numFmtId="0" fontId="8" fillId="13" borderId="57" xfId="20">
      <alignment horizontal="center" vertical="center"/>
      <protection/>
    </xf>
    <xf numFmtId="1" fontId="13" fillId="16" borderId="54" xfId="20" applyBorder="1">
      <alignment horizontal="center" vertical="center"/>
      <protection/>
    </xf>
    <xf numFmtId="1" fontId="13" fillId="16" borderId="73" xfId="20" applyBorder="1">
      <alignment horizontal="center" vertical="center"/>
      <protection/>
    </xf>
    <xf numFmtId="1" fontId="13" fillId="16" borderId="74" xfId="20" applyBorder="1">
      <alignment horizontal="center" vertical="center"/>
      <protection/>
    </xf>
    <xf numFmtId="0" fontId="12" fillId="11" borderId="0" xfId="20">
      <alignment horizontal="right" vertical="center"/>
      <protection/>
    </xf>
    <xf numFmtId="0" fontId="12" fillId="11" borderId="0" xfId="20">
      <alignment horizontal="center" vertical="center"/>
      <protection locked="0"/>
    </xf>
    <xf numFmtId="10" fontId="11" fillId="15" borderId="57" xfId="20">
      <alignment horizontal="center" vertical="center"/>
      <protection/>
    </xf>
    <xf numFmtId="0" fontId="8" fillId="15" borderId="57" xfId="20">
      <alignment horizontal="center" vertical="center"/>
      <protection/>
    </xf>
    <xf numFmtId="0" fontId="11" fillId="15" borderId="77" xfId="20">
      <alignment horizontal="center" vertical="center"/>
      <protection/>
    </xf>
    <xf numFmtId="0" fontId="11" fillId="15" borderId="57" xfId="20">
      <alignment horizontal="center" vertical="center"/>
      <protection/>
    </xf>
    <xf numFmtId="0" fontId="19" fillId="15" borderId="57" xfId="20">
      <alignment horizontal="center" vertical="center"/>
      <protection/>
    </xf>
    <xf numFmtId="1" fontId="13" fillId="11" borderId="78" xfId="20" applyBorder="1">
      <alignment horizontal="center" vertical="center"/>
      <protection/>
    </xf>
    <xf numFmtId="0" fontId="8" fillId="11" borderId="79" xfId="20" applyBorder="1">
      <alignment horizontal="center" vertical="center"/>
      <protection/>
    </xf>
    <xf numFmtId="1" fontId="13" fillId="11" borderId="80" xfId="20" applyBorder="1">
      <alignment horizontal="center" vertical="center"/>
      <protection/>
    </xf>
    <xf numFmtId="1" fontId="13" fillId="11" borderId="81" xfId="20" applyBorder="1">
      <alignment horizontal="center" vertical="center"/>
      <protection/>
    </xf>
    <xf numFmtId="1" fontId="13" fillId="11" borderId="79" xfId="20" applyBorder="1">
      <alignment horizontal="center" vertical="center"/>
      <protection/>
    </xf>
    <xf numFmtId="0" fontId="8" fillId="16" borderId="81" xfId="20" applyBorder="1">
      <alignment horizontal="center" vertical="center"/>
      <protection/>
    </xf>
    <xf numFmtId="0" fontId="8" fillId="16" borderId="79" xfId="20" applyBorder="1">
      <alignment horizontal="center" vertical="center"/>
      <protection/>
    </xf>
    <xf numFmtId="0" fontId="8" fillId="16" borderId="82" xfId="20" applyBorder="1">
      <alignment horizontal="center" vertical="center"/>
      <protection/>
    </xf>
    <xf numFmtId="1" fontId="13" fillId="17" borderId="83" xfId="20" applyBorder="1">
      <alignment horizontal="center" vertical="center"/>
      <protection/>
    </xf>
    <xf numFmtId="1" fontId="13" fillId="17" borderId="79" xfId="20" applyBorder="1">
      <alignment horizontal="center" vertical="center"/>
      <protection/>
    </xf>
    <xf numFmtId="1" fontId="13" fillId="17" borderId="80" xfId="20" applyBorder="1">
      <alignment horizontal="center" vertical="center"/>
      <protection/>
    </xf>
    <xf numFmtId="1" fontId="13" fillId="15" borderId="70" xfId="20" applyBorder="1">
      <alignment horizontal="center" vertical="center"/>
      <protection/>
    </xf>
    <xf numFmtId="0" fontId="13" fillId="18" borderId="81" xfId="20" applyBorder="1">
      <alignment horizontal="center" vertical="center"/>
      <protection/>
    </xf>
    <xf numFmtId="187" fontId="13" fillId="18" borderId="79" xfId="20" applyBorder="1">
      <alignment horizontal="center" vertical="center"/>
      <protection/>
    </xf>
    <xf numFmtId="0" fontId="13" fillId="18" borderId="80" xfId="20" applyBorder="1">
      <alignment horizontal="center" vertical="center"/>
      <protection/>
    </xf>
    <xf numFmtId="0" fontId="14" fillId="19" borderId="71" xfId="20">
      <alignment horizontal="center" vertical="center"/>
      <protection/>
    </xf>
    <xf numFmtId="0" fontId="6" fillId="11" borderId="0" xfId="20">
      <alignment horizontal="left" vertical="center"/>
      <protection locked="0"/>
    </xf>
    <xf numFmtId="0" fontId="3" fillId="11" borderId="0" xfId="20">
      <alignment horizontal="center" vertical="center"/>
      <protection/>
    </xf>
    <xf numFmtId="0" fontId="0" fillId="11" borderId="0" xfId="20">
      <alignment horizontal="center"/>
      <protection/>
    </xf>
    <xf numFmtId="0" fontId="15" fillId="11" borderId="0" xfId="20">
      <alignment horizontal="center"/>
      <protection/>
    </xf>
    <xf numFmtId="0" fontId="11" fillId="11" borderId="0" xfId="20">
      <alignment horizontal="right" vertical="center"/>
      <protection/>
    </xf>
    <xf numFmtId="0" fontId="16" fillId="11" borderId="0" xfId="20">
      <alignment horizontal="center" vertical="center"/>
      <protection/>
    </xf>
    <xf numFmtId="0" fontId="8" fillId="13" borderId="70" xfId="20" applyBorder="1">
      <alignment horizontal="center" vertical="center"/>
      <protection/>
    </xf>
    <xf numFmtId="0" fontId="8" fillId="14" borderId="71" xfId="20" applyFont="1">
      <alignment horizontal="center" vertical="center"/>
      <protection/>
    </xf>
    <xf numFmtId="0" fontId="12" fillId="11" borderId="0" xfId="20">
      <alignment vertical="center"/>
      <protection/>
    </xf>
    <xf numFmtId="0" fontId="3" fillId="11" borderId="0" xfId="20" applyFill="1">
      <alignment vertical="center"/>
      <protection/>
    </xf>
    <xf numFmtId="0" fontId="0" fillId="20" borderId="0" xfId="20" applyFill="1">
      <alignment vertical="center"/>
      <protection/>
    </xf>
    <xf numFmtId="0" fontId="3" fillId="11" borderId="84" xfId="20">
      <alignment/>
      <protection/>
    </xf>
    <xf numFmtId="0" fontId="3" fillId="11" borderId="85" xfId="20">
      <alignment/>
      <protection/>
    </xf>
    <xf numFmtId="0" fontId="17" fillId="11" borderId="85" xfId="20">
      <alignment horizontal="center" vertical="center"/>
      <protection/>
    </xf>
    <xf numFmtId="0" fontId="17" fillId="11" borderId="85" xfId="20">
      <alignment horizontal="center"/>
      <protection/>
    </xf>
    <xf numFmtId="0" fontId="0" fillId="11" borderId="85" xfId="20">
      <alignment/>
      <protection/>
    </xf>
    <xf numFmtId="0" fontId="18" fillId="11" borderId="85" xfId="20">
      <alignment horizontal="center" vertical="center"/>
      <protection/>
    </xf>
    <xf numFmtId="0" fontId="8" fillId="11" borderId="85" xfId="20">
      <alignment horizontal="center" vertical="center"/>
      <protection/>
    </xf>
    <xf numFmtId="0" fontId="3" fillId="11" borderId="47" xfId="20" applyFill="1">
      <alignment/>
      <protection/>
    </xf>
    <xf numFmtId="0" fontId="0" fillId="11" borderId="0" xfId="20" applyFill="1">
      <alignment/>
      <protection/>
    </xf>
    <xf numFmtId="0" fontId="5" fillId="11" borderId="0" xfId="20" applyFill="1" applyBorder="1">
      <alignment horizontal="center" textRotation="90"/>
      <protection/>
    </xf>
    <xf numFmtId="0" fontId="8" fillId="21" borderId="50" xfId="20" applyFill="1" applyBorder="1">
      <alignment horizontal="center" vertical="center"/>
      <protection/>
    </xf>
    <xf numFmtId="0" fontId="8" fillId="14" borderId="55" xfId="20" applyFill="1">
      <alignment horizontal="center" vertical="center"/>
      <protection/>
    </xf>
    <xf numFmtId="1" fontId="13" fillId="11" borderId="60" xfId="20" applyFont="1" applyBorder="1">
      <alignment horizontal="center" vertical="center"/>
      <protection/>
    </xf>
    <xf numFmtId="0" fontId="8" fillId="13" borderId="70" xfId="20" applyFill="1">
      <alignment horizontal="center" vertical="center"/>
      <protection/>
    </xf>
    <xf numFmtId="0" fontId="8" fillId="14" borderId="71" xfId="20" applyFill="1">
      <alignment horizontal="center" vertical="center"/>
      <protection/>
    </xf>
    <xf numFmtId="1" fontId="13" fillId="11" borderId="73" xfId="20" applyFont="1" applyBorder="1">
      <alignment horizontal="center" vertical="center"/>
      <protection/>
    </xf>
    <xf numFmtId="0" fontId="12" fillId="11" borderId="0" xfId="20" applyFill="1">
      <alignment/>
      <protection/>
    </xf>
    <xf numFmtId="0" fontId="12" fillId="11" borderId="0" xfId="20" applyFill="1" applyBorder="1">
      <alignment/>
      <protection/>
    </xf>
    <xf numFmtId="0" fontId="8" fillId="22" borderId="73" xfId="20" applyFont="1" applyFill="1" applyBorder="1">
      <alignment horizontal="center" vertical="center"/>
      <protection/>
    </xf>
    <xf numFmtId="1" fontId="13" fillId="23" borderId="54" xfId="20" applyFill="1" applyBorder="1">
      <alignment horizontal="center" vertical="center"/>
      <protection/>
    </xf>
    <xf numFmtId="1" fontId="13" fillId="23" borderId="73" xfId="20" applyFill="1" applyBorder="1">
      <alignment horizontal="center" vertical="center"/>
      <protection/>
    </xf>
    <xf numFmtId="1" fontId="13" fillId="23" borderId="74" xfId="20" applyFill="1" applyBorder="1">
      <alignment horizontal="center" vertical="center"/>
      <protection/>
    </xf>
    <xf numFmtId="0" fontId="8" fillId="13" borderId="70" xfId="20" applyFill="1" applyBorder="1">
      <alignment horizontal="center" vertical="center"/>
      <protection/>
    </xf>
    <xf numFmtId="0" fontId="8" fillId="13" borderId="86" xfId="20" applyBorder="1">
      <alignment horizontal="center" vertical="center"/>
      <protection/>
    </xf>
    <xf numFmtId="0" fontId="8" fillId="23" borderId="73" xfId="20" applyFill="1" applyBorder="1">
      <alignment horizontal="center" vertical="center"/>
      <protection/>
    </xf>
    <xf numFmtId="1" fontId="13" fillId="22" borderId="73" xfId="20" applyFont="1" applyFill="1" applyBorder="1">
      <alignment horizontal="center" vertical="center"/>
      <protection/>
    </xf>
    <xf numFmtId="0" fontId="12" fillId="11" borderId="0" xfId="20" applyFill="1">
      <alignment horizontal="right" vertical="center"/>
      <protection/>
    </xf>
    <xf numFmtId="0" fontId="12" fillId="11" borderId="0" xfId="20" applyFill="1" applyBorder="1">
      <alignment horizontal="center" vertical="center"/>
      <protection locked="0"/>
    </xf>
    <xf numFmtId="0" fontId="8" fillId="11" borderId="73" xfId="20" applyFont="1" applyBorder="1">
      <alignment horizontal="center" vertical="center"/>
      <protection/>
    </xf>
    <xf numFmtId="1" fontId="13" fillId="17" borderId="73" xfId="20" applyFont="1" applyBorder="1">
      <alignment horizontal="center" vertical="center"/>
      <protection/>
    </xf>
    <xf numFmtId="0" fontId="8" fillId="13" borderId="57" xfId="20" applyBorder="1">
      <alignment horizontal="center" vertical="center"/>
      <protection/>
    </xf>
    <xf numFmtId="0" fontId="8" fillId="22" borderId="79" xfId="20" applyFont="1" applyFill="1" applyBorder="1">
      <alignment horizontal="center" vertical="center"/>
      <protection/>
    </xf>
    <xf numFmtId="0" fontId="8" fillId="11" borderId="0" xfId="20" applyFill="1">
      <alignment horizontal="center" vertical="center"/>
      <protection/>
    </xf>
    <xf numFmtId="0" fontId="8" fillId="11" borderId="0" xfId="20" applyFill="1" applyBorder="1">
      <alignment horizontal="center" vertical="center"/>
      <protection/>
    </xf>
    <xf numFmtId="0" fontId="8" fillId="21" borderId="50" xfId="20" applyFont="1" applyFill="1" applyBorder="1">
      <alignment horizontal="center" vertical="center"/>
      <protection/>
    </xf>
    <xf numFmtId="0" fontId="12" fillId="11" borderId="0" xfId="20" applyFill="1">
      <alignment vertical="center"/>
      <protection/>
    </xf>
    <xf numFmtId="0" fontId="12" fillId="11" borderId="0" xfId="20" applyFill="1" applyBorder="1">
      <alignment vertical="center"/>
      <protection/>
    </xf>
    <xf numFmtId="0" fontId="11" fillId="11" borderId="0" xfId="20" applyFill="1" applyBorder="1">
      <alignment horizontal="right" vertical="center"/>
      <protection/>
    </xf>
    <xf numFmtId="0" fontId="16" fillId="24" borderId="0" xfId="20" applyFill="1" applyBorder="1">
      <alignment horizontal="center" vertical="center"/>
      <protection/>
    </xf>
    <xf numFmtId="0" fontId="3" fillId="11" borderId="0" xfId="20" applyFill="1" applyBorder="1">
      <alignment vertical="center"/>
      <protection/>
    </xf>
    <xf numFmtId="0" fontId="11" fillId="11" borderId="0" xfId="20" applyFont="1">
      <alignment horizontal="right" vertical="center"/>
      <protection/>
    </xf>
    <xf numFmtId="0" fontId="0" fillId="5" borderId="0" xfId="20" applyFill="1">
      <alignment/>
      <protection/>
    </xf>
    <xf numFmtId="0" fontId="0" fillId="2" borderId="85" xfId="0" applyFont="1" applyFill="1" applyBorder="1" applyAlignment="1">
      <alignment horizontal="center" vertical="center"/>
    </xf>
    <xf numFmtId="0" fontId="0" fillId="2" borderId="87" xfId="0" applyFont="1" applyFill="1" applyBorder="1" applyAlignment="1">
      <alignment horizontal="center" vertical="center"/>
    </xf>
    <xf numFmtId="0" fontId="3" fillId="11" borderId="47" xfId="20" applyBorder="1">
      <alignment/>
      <protection/>
    </xf>
    <xf numFmtId="0" fontId="3" fillId="11" borderId="48" xfId="20" applyBorder="1">
      <alignment/>
      <protection/>
    </xf>
    <xf numFmtId="0" fontId="3" fillId="11" borderId="0" xfId="20" applyBorder="1">
      <alignment/>
      <protection/>
    </xf>
    <xf numFmtId="0" fontId="3" fillId="11" borderId="51" xfId="20" applyBorder="1">
      <alignment/>
      <protection/>
    </xf>
    <xf numFmtId="0" fontId="22" fillId="11" borderId="0" xfId="20" applyFont="1" applyAlignment="1">
      <alignment horizontal="center" vertical="center"/>
      <protection/>
    </xf>
    <xf numFmtId="0" fontId="3" fillId="11" borderId="0" xfId="20" applyBorder="1">
      <alignment vertical="center"/>
      <protection/>
    </xf>
    <xf numFmtId="0" fontId="3" fillId="11" borderId="51" xfId="20" applyBorder="1">
      <alignment vertical="center"/>
      <protection/>
    </xf>
    <xf numFmtId="0" fontId="5" fillId="11" borderId="0" xfId="20" applyBorder="1">
      <alignment horizontal="center" textRotation="90"/>
      <protection/>
    </xf>
    <xf numFmtId="0" fontId="8" fillId="21" borderId="49" xfId="20" applyFill="1" applyBorder="1">
      <alignment horizontal="center" vertical="center"/>
      <protection/>
    </xf>
    <xf numFmtId="0" fontId="8" fillId="25" borderId="57" xfId="20" applyFill="1" applyBorder="1">
      <alignment horizontal="center" vertical="center"/>
      <protection/>
    </xf>
    <xf numFmtId="0" fontId="8" fillId="26" borderId="55" xfId="20" applyFont="1" applyFill="1" applyBorder="1" applyAlignment="1">
      <alignment horizontal="center" vertical="center"/>
      <protection/>
    </xf>
    <xf numFmtId="0" fontId="13" fillId="18" borderId="88" xfId="20" applyBorder="1">
      <alignment horizontal="center" vertical="center"/>
      <protection/>
    </xf>
    <xf numFmtId="0" fontId="14" fillId="19" borderId="89" xfId="20" applyBorder="1">
      <alignment horizontal="center" vertical="center"/>
      <protection/>
    </xf>
    <xf numFmtId="0" fontId="8" fillId="25" borderId="70" xfId="20" applyFill="1" applyBorder="1">
      <alignment horizontal="center" vertical="center"/>
      <protection/>
    </xf>
    <xf numFmtId="0" fontId="8" fillId="26" borderId="71" xfId="20" applyFont="1" applyFill="1" applyBorder="1" applyAlignment="1">
      <alignment horizontal="center" vertical="center"/>
      <protection/>
    </xf>
    <xf numFmtId="0" fontId="13" fillId="18" borderId="90" xfId="20" applyBorder="1">
      <alignment horizontal="center" vertical="center"/>
      <protection/>
    </xf>
    <xf numFmtId="0" fontId="14" fillId="19" borderId="91" xfId="20" applyBorder="1">
      <alignment horizontal="center" vertical="center"/>
      <protection/>
    </xf>
    <xf numFmtId="0" fontId="8" fillId="11" borderId="0" xfId="20" applyFont="1" applyBorder="1" applyAlignment="1">
      <alignment horizontal="center" vertical="center"/>
      <protection/>
    </xf>
    <xf numFmtId="0" fontId="8" fillId="15" borderId="57" xfId="20" applyFont="1">
      <alignment horizontal="center" vertical="center"/>
      <protection/>
    </xf>
    <xf numFmtId="0" fontId="8" fillId="14" borderId="54" xfId="20" applyFont="1">
      <alignment horizontal="center" vertical="center"/>
      <protection/>
    </xf>
    <xf numFmtId="0" fontId="8" fillId="27" borderId="14" xfId="20" applyFill="1" applyBorder="1">
      <alignment horizontal="center" vertical="center"/>
      <protection/>
    </xf>
    <xf numFmtId="0" fontId="8" fillId="26" borderId="8" xfId="20" applyFill="1" applyBorder="1">
      <alignment horizontal="center" vertical="center"/>
      <protection/>
    </xf>
    <xf numFmtId="0" fontId="8" fillId="26" borderId="8" xfId="20" applyFont="1" applyFill="1" applyBorder="1" applyAlignment="1">
      <alignment horizontal="center" vertical="center"/>
      <protection/>
    </xf>
    <xf numFmtId="0" fontId="8" fillId="27" borderId="9" xfId="20" applyFill="1" applyBorder="1">
      <alignment horizontal="center" vertical="center"/>
      <protection/>
    </xf>
    <xf numFmtId="0" fontId="8" fillId="26" borderId="10" xfId="20" applyFill="1" applyBorder="1">
      <alignment horizontal="center" vertical="center"/>
      <protection/>
    </xf>
    <xf numFmtId="0" fontId="8" fillId="26" borderId="10" xfId="20" applyFont="1" applyFill="1" applyBorder="1" applyAlignment="1">
      <alignment horizontal="center" vertical="center"/>
      <protection/>
    </xf>
    <xf numFmtId="10" fontId="11" fillId="15" borderId="57" xfId="20" applyBorder="1">
      <alignment horizontal="center" vertical="center"/>
      <protection/>
    </xf>
    <xf numFmtId="0" fontId="11" fillId="15" borderId="54" xfId="20" applyBorder="1">
      <alignment horizontal="center" vertical="center"/>
      <protection/>
    </xf>
    <xf numFmtId="0" fontId="8" fillId="15" borderId="57" xfId="20" applyFont="1" applyBorder="1">
      <alignment horizontal="center" vertical="center"/>
      <protection/>
    </xf>
    <xf numFmtId="1" fontId="11" fillId="15" borderId="57" xfId="20" applyBorder="1">
      <alignment horizontal="center" vertical="center"/>
      <protection/>
    </xf>
    <xf numFmtId="0" fontId="11" fillId="15" borderId="77" xfId="20" applyBorder="1">
      <alignment horizontal="center" vertical="center"/>
      <protection/>
    </xf>
    <xf numFmtId="0" fontId="11" fillId="15" borderId="57" xfId="20" applyBorder="1">
      <alignment horizontal="center" vertical="center"/>
      <protection/>
    </xf>
    <xf numFmtId="0" fontId="19" fillId="15" borderId="57" xfId="20" applyBorder="1">
      <alignment horizontal="center" vertical="center"/>
      <protection/>
    </xf>
    <xf numFmtId="0" fontId="8" fillId="14" borderId="54" xfId="20" applyBorder="1">
      <alignment horizontal="center" vertical="center"/>
      <protection/>
    </xf>
    <xf numFmtId="0" fontId="13" fillId="18" borderId="92" xfId="20" applyBorder="1">
      <alignment horizontal="center" vertical="center"/>
      <protection/>
    </xf>
    <xf numFmtId="0" fontId="20" fillId="11" borderId="0" xfId="20" applyAlignment="1">
      <alignment horizontal="center"/>
      <protection/>
    </xf>
    <xf numFmtId="0" fontId="16" fillId="28" borderId="0" xfId="20" applyFill="1" applyBorder="1" applyAlignment="1">
      <alignment horizontal="center" vertical="center"/>
      <protection/>
    </xf>
    <xf numFmtId="0" fontId="8" fillId="14" borderId="71" xfId="20" applyBorder="1">
      <alignment horizontal="center" vertical="center"/>
      <protection/>
    </xf>
    <xf numFmtId="0" fontId="8" fillId="25" borderId="70" xfId="20" applyFont="1" applyFill="1" applyBorder="1">
      <alignment horizontal="center" vertical="center"/>
      <protection/>
    </xf>
    <xf numFmtId="0" fontId="16" fillId="24" borderId="0" xfId="20" applyFont="1" applyFill="1" applyBorder="1" applyAlignment="1">
      <alignment horizontal="center" vertical="center"/>
      <protection locked="0"/>
    </xf>
    <xf numFmtId="0" fontId="16" fillId="24" borderId="0" xfId="20" applyFill="1" applyBorder="1" applyAlignment="1">
      <alignment horizontal="center" vertical="center"/>
      <protection locked="0"/>
    </xf>
    <xf numFmtId="0" fontId="0" fillId="2" borderId="0" xfId="0" applyFill="1" applyBorder="1" applyAlignment="1">
      <alignment vertical="center"/>
    </xf>
    <xf numFmtId="0" fontId="20" fillId="11" borderId="0" xfId="20" applyFont="1" applyFill="1" applyAlignment="1">
      <alignment horizontal="center" vertical="center"/>
      <protection/>
    </xf>
    <xf numFmtId="0" fontId="0" fillId="2" borderId="0" xfId="0" applyFill="1" applyAlignment="1">
      <alignment horizontal="center" vertical="center"/>
    </xf>
    <xf numFmtId="0" fontId="16" fillId="28" borderId="2" xfId="20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20" fillId="11" borderId="0" xfId="20" applyFill="1" applyAlignment="1">
      <alignment horizontal="center"/>
      <protection/>
    </xf>
    <xf numFmtId="0" fontId="8" fillId="29" borderId="0" xfId="20" applyFill="1" applyBorder="1">
      <alignment horizontal="center" vertical="center"/>
      <protection/>
    </xf>
    <xf numFmtId="0" fontId="8" fillId="21" borderId="0" xfId="20" applyFill="1" applyBorder="1">
      <alignment horizontal="center" vertical="center"/>
      <protection/>
    </xf>
    <xf numFmtId="0" fontId="8" fillId="29" borderId="93" xfId="20" applyFill="1" applyBorder="1">
      <alignment horizontal="center" vertical="center"/>
      <protection/>
    </xf>
    <xf numFmtId="0" fontId="8" fillId="21" borderId="93" xfId="20" applyFill="1" applyBorder="1">
      <alignment horizontal="center" vertical="center"/>
      <protection/>
    </xf>
    <xf numFmtId="0" fontId="8" fillId="21" borderId="93" xfId="20" applyFont="1" applyFill="1" applyBorder="1">
      <alignment horizontal="center" vertical="center"/>
      <protection/>
    </xf>
    <xf numFmtId="0" fontId="8" fillId="21" borderId="0" xfId="20" applyFont="1" applyFill="1" applyBorder="1">
      <alignment horizontal="center" vertical="center"/>
      <protection/>
    </xf>
    <xf numFmtId="0" fontId="22" fillId="11" borderId="0" xfId="20" applyFont="1">
      <alignment horizontal="center" vertical="center"/>
      <protection/>
    </xf>
    <xf numFmtId="0" fontId="5" fillId="11" borderId="0" xfId="20" applyFont="1" applyAlignment="1">
      <alignment horizontal="center" textRotation="90"/>
      <protection/>
    </xf>
    <xf numFmtId="0" fontId="16" fillId="28" borderId="0" xfId="20" applyFill="1" applyBorder="1">
      <alignment horizontal="center" vertical="center"/>
      <protection/>
    </xf>
    <xf numFmtId="0" fontId="16" fillId="24" borderId="0" xfId="20" applyFont="1" applyFill="1" applyBorder="1">
      <alignment horizontal="center" vertical="center"/>
      <protection/>
    </xf>
    <xf numFmtId="0" fontId="0" fillId="2" borderId="0" xfId="20" applyFill="1">
      <alignment/>
      <protection/>
    </xf>
    <xf numFmtId="0" fontId="16" fillId="24" borderId="0" xfId="20" applyFont="1" applyFill="1" applyBorder="1" applyAlignment="1">
      <alignment horizontal="center" vertical="center"/>
      <protection/>
    </xf>
    <xf numFmtId="0" fontId="20" fillId="28" borderId="0" xfId="20" applyFont="1" applyFill="1" applyBorder="1" applyAlignment="1">
      <alignment horizontal="center"/>
      <protection/>
    </xf>
    <xf numFmtId="0" fontId="20" fillId="11" borderId="0" xfId="20" applyFont="1" applyAlignment="1">
      <alignment horizontal="center" vertical="center"/>
      <protection/>
    </xf>
    <xf numFmtId="0" fontId="20" fillId="11" borderId="0" xfId="20" applyFont="1" applyBorder="1" applyAlignment="1">
      <alignment horizontal="center"/>
      <protection/>
    </xf>
    <xf numFmtId="0" fontId="20" fillId="11" borderId="0" xfId="20" applyBorder="1" applyAlignment="1">
      <alignment horizontal="center"/>
      <protection/>
    </xf>
    <xf numFmtId="0" fontId="3" fillId="11" borderId="0" xfId="20" applyFill="1">
      <alignment horizontal="center" vertical="center"/>
      <protection/>
    </xf>
    <xf numFmtId="0" fontId="8" fillId="11" borderId="0" xfId="20" applyFont="1" applyFill="1" applyBorder="1" applyAlignment="1">
      <alignment horizontal="center" vertical="center"/>
      <protection/>
    </xf>
    <xf numFmtId="0" fontId="3" fillId="11" borderId="51" xfId="20" applyFill="1" applyBorder="1">
      <alignment vertical="center"/>
      <protection/>
    </xf>
    <xf numFmtId="0" fontId="20" fillId="28" borderId="0" xfId="20" applyFont="1" applyFill="1" applyBorder="1" applyAlignment="1">
      <alignment horizontal="center"/>
      <protection/>
    </xf>
    <xf numFmtId="0" fontId="3" fillId="11" borderId="0" xfId="20" applyFill="1" applyBorder="1">
      <alignment/>
      <protection/>
    </xf>
    <xf numFmtId="0" fontId="3" fillId="11" borderId="51" xfId="20" applyFill="1" applyBorder="1">
      <alignment/>
      <protection/>
    </xf>
    <xf numFmtId="0" fontId="0" fillId="20" borderId="0" xfId="20" applyFill="1" applyBorder="1">
      <alignment vertical="center"/>
      <protection/>
    </xf>
    <xf numFmtId="0" fontId="3" fillId="11" borderId="6" xfId="20" applyFill="1" applyBorder="1">
      <alignment vertical="center"/>
      <protection/>
    </xf>
    <xf numFmtId="0" fontId="8" fillId="11" borderId="0" xfId="20" applyFont="1" applyFill="1" applyBorder="1">
      <alignment horizontal="center" vertical="center"/>
      <protection/>
    </xf>
    <xf numFmtId="0" fontId="8" fillId="14" borderId="55" xfId="20" applyBorder="1">
      <alignment horizontal="center" vertical="center"/>
      <protection/>
    </xf>
    <xf numFmtId="0" fontId="8" fillId="14" borderId="55" xfId="20" applyFont="1" applyBorder="1">
      <alignment horizontal="center" vertical="center"/>
      <protection/>
    </xf>
    <xf numFmtId="0" fontId="8" fillId="14" borderId="71" xfId="20" applyFont="1" applyBorder="1">
      <alignment horizontal="center" vertical="center"/>
      <protection/>
    </xf>
    <xf numFmtId="0" fontId="14" fillId="19" borderId="94" xfId="20" applyBorder="1">
      <alignment horizontal="center" vertical="center"/>
      <protection/>
    </xf>
    <xf numFmtId="0" fontId="3" fillId="11" borderId="46" xfId="20" applyFont="1" applyFill="1" applyBorder="1">
      <alignment/>
      <protection/>
    </xf>
    <xf numFmtId="0" fontId="3" fillId="11" borderId="47" xfId="20" applyFont="1" applyFill="1" applyBorder="1">
      <alignment/>
      <protection/>
    </xf>
    <xf numFmtId="0" fontId="3" fillId="11" borderId="48" xfId="20" applyFont="1" applyFill="1" applyBorder="1">
      <alignment/>
      <protection/>
    </xf>
    <xf numFmtId="0" fontId="0" fillId="0" borderId="0" xfId="20" applyBorder="1">
      <alignment/>
      <protection/>
    </xf>
    <xf numFmtId="0" fontId="0" fillId="0" borderId="0" xfId="0" applyAlignment="1">
      <alignment/>
    </xf>
    <xf numFmtId="0" fontId="3" fillId="11" borderId="49" xfId="20" applyFont="1" applyFill="1" applyBorder="1">
      <alignment/>
      <protection/>
    </xf>
    <xf numFmtId="0" fontId="3" fillId="11" borderId="0" xfId="20" applyFont="1" applyFill="1" applyBorder="1">
      <alignment/>
      <protection/>
    </xf>
    <xf numFmtId="0" fontId="0" fillId="11" borderId="50" xfId="20" applyFont="1" applyFill="1" applyBorder="1" applyAlignment="1">
      <alignment horizontal="center" vertical="center"/>
      <protection/>
    </xf>
    <xf numFmtId="0" fontId="0" fillId="11" borderId="0" xfId="20" applyFont="1" applyFill="1" applyBorder="1">
      <alignment/>
      <protection/>
    </xf>
    <xf numFmtId="0" fontId="3" fillId="11" borderId="51" xfId="20" applyFont="1" applyFill="1" applyBorder="1">
      <alignment/>
      <protection/>
    </xf>
    <xf numFmtId="0" fontId="3" fillId="11" borderId="0" xfId="20" applyFont="1" applyFill="1" applyBorder="1" applyAlignment="1">
      <alignment vertical="center"/>
      <protection/>
    </xf>
    <xf numFmtId="0" fontId="0" fillId="11" borderId="0" xfId="20" applyFont="1" applyFill="1" applyBorder="1" applyAlignment="1">
      <alignment horizontal="center" vertical="center"/>
      <protection/>
    </xf>
    <xf numFmtId="0" fontId="0" fillId="11" borderId="0" xfId="20" applyFont="1" applyFill="1" applyBorder="1" applyAlignment="1">
      <alignment horizontal="center" vertical="center" textRotation="90"/>
      <protection/>
    </xf>
    <xf numFmtId="0" fontId="3" fillId="11" borderId="0" xfId="20" applyFont="1" applyFill="1" applyBorder="1" applyAlignment="1">
      <alignment horizontal="left" vertical="center"/>
      <protection/>
    </xf>
    <xf numFmtId="0" fontId="6" fillId="11" borderId="0" xfId="20" applyFont="1" applyFill="1" applyBorder="1" applyAlignment="1" applyProtection="1">
      <alignment horizontal="center" vertical="center"/>
      <protection locked="0"/>
    </xf>
    <xf numFmtId="0" fontId="3" fillId="11" borderId="49" xfId="20" applyFont="1" applyFill="1" applyBorder="1" applyAlignment="1">
      <alignment vertical="center"/>
      <protection/>
    </xf>
    <xf numFmtId="0" fontId="9" fillId="11" borderId="0" xfId="20" applyFont="1" applyFill="1" applyBorder="1" applyAlignment="1">
      <alignment horizontal="center" textRotation="90"/>
      <protection/>
    </xf>
    <xf numFmtId="0" fontId="3" fillId="11" borderId="0" xfId="20" applyFont="1" applyFill="1" applyBorder="1" applyAlignment="1">
      <alignment horizontal="right" vertical="center"/>
      <protection/>
    </xf>
    <xf numFmtId="0" fontId="22" fillId="11" borderId="0" xfId="20" applyFont="1" applyFill="1" applyBorder="1" applyAlignment="1">
      <alignment horizontal="center" vertical="center"/>
      <protection/>
    </xf>
    <xf numFmtId="0" fontId="5" fillId="11" borderId="0" xfId="20" applyFont="1" applyFill="1" applyBorder="1" applyAlignment="1">
      <alignment horizontal="center" textRotation="90"/>
      <protection/>
    </xf>
    <xf numFmtId="0" fontId="0" fillId="11" borderId="0" xfId="20" applyFont="1" applyFill="1" applyBorder="1">
      <alignment/>
      <protection/>
    </xf>
    <xf numFmtId="0" fontId="3" fillId="11" borderId="51" xfId="20" applyFont="1" applyFill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7" fillId="11" borderId="0" xfId="20" applyFont="1" applyFill="1" applyBorder="1" applyAlignment="1">
      <alignment horizontal="center" textRotation="90"/>
      <protection/>
    </xf>
    <xf numFmtId="0" fontId="5" fillId="11" borderId="0" xfId="20" applyFont="1" applyFill="1" applyBorder="1" applyAlignment="1">
      <alignment horizontal="center" vertical="center"/>
      <protection/>
    </xf>
    <xf numFmtId="0" fontId="0" fillId="0" borderId="52" xfId="20" applyFont="1" applyFill="1" applyBorder="1" applyAlignment="1">
      <alignment horizontal="center" vertical="center"/>
      <protection/>
    </xf>
    <xf numFmtId="0" fontId="11" fillId="12" borderId="53" xfId="20" applyFont="1" applyFill="1" applyBorder="1" applyAlignment="1">
      <alignment horizontal="center" vertical="center"/>
      <protection/>
    </xf>
    <xf numFmtId="0" fontId="8" fillId="13" borderId="54" xfId="20" applyFont="1" applyFill="1" applyBorder="1" applyAlignment="1">
      <alignment horizontal="center" vertical="center"/>
      <protection/>
    </xf>
    <xf numFmtId="0" fontId="8" fillId="14" borderId="55" xfId="20" applyFont="1" applyFill="1" applyBorder="1" applyAlignment="1">
      <alignment horizontal="center" vertical="center"/>
      <protection/>
    </xf>
    <xf numFmtId="0" fontId="8" fillId="11" borderId="0" xfId="20" applyFont="1" applyFill="1" applyBorder="1" applyAlignment="1">
      <alignment horizontal="center" vertical="center"/>
      <protection/>
    </xf>
    <xf numFmtId="0" fontId="8" fillId="11" borderId="50" xfId="20" applyFont="1" applyFill="1" applyBorder="1" applyAlignment="1">
      <alignment horizontal="center" vertical="center"/>
      <protection/>
    </xf>
    <xf numFmtId="0" fontId="8" fillId="11" borderId="49" xfId="20" applyFont="1" applyFill="1" applyBorder="1" applyAlignment="1">
      <alignment horizontal="center" vertical="center"/>
      <protection/>
    </xf>
    <xf numFmtId="0" fontId="8" fillId="13" borderId="57" xfId="20" applyFont="1" applyFill="1" applyBorder="1" applyAlignment="1">
      <alignment horizontal="center" vertical="center"/>
      <protection/>
    </xf>
    <xf numFmtId="10" fontId="11" fillId="15" borderId="52" xfId="20" applyNumberFormat="1" applyFont="1" applyFill="1" applyBorder="1" applyAlignment="1">
      <alignment horizontal="center" vertical="center"/>
      <protection/>
    </xf>
    <xf numFmtId="0" fontId="11" fillId="15" borderId="56" xfId="20" applyFont="1" applyFill="1" applyBorder="1" applyAlignment="1">
      <alignment horizontal="center" vertical="center"/>
      <protection/>
    </xf>
    <xf numFmtId="0" fontId="8" fillId="15" borderId="54" xfId="20" applyFont="1" applyFill="1" applyBorder="1" applyAlignment="1">
      <alignment horizontal="center" vertical="center"/>
      <protection/>
    </xf>
    <xf numFmtId="1" fontId="11" fillId="15" borderId="57" xfId="20" applyNumberFormat="1" applyFont="1" applyFill="1" applyBorder="1" applyAlignment="1">
      <alignment horizontal="center" vertical="center"/>
      <protection/>
    </xf>
    <xf numFmtId="0" fontId="11" fillId="15" borderId="54" xfId="20" applyFont="1" applyFill="1" applyBorder="1" applyAlignment="1">
      <alignment horizontal="center" vertical="center"/>
      <protection/>
    </xf>
    <xf numFmtId="0" fontId="11" fillId="15" borderId="58" xfId="20" applyFont="1" applyFill="1" applyBorder="1" applyAlignment="1">
      <alignment horizontal="center" vertical="center"/>
      <protection/>
    </xf>
    <xf numFmtId="0" fontId="11" fillId="15" borderId="57" xfId="20" applyFont="1" applyFill="1" applyBorder="1" applyAlignment="1">
      <alignment horizontal="center" vertical="center"/>
      <protection/>
    </xf>
    <xf numFmtId="0" fontId="19" fillId="15" borderId="56" xfId="20" applyFont="1" applyFill="1" applyBorder="1" applyAlignment="1">
      <alignment horizontal="center" vertical="center"/>
      <protection/>
    </xf>
    <xf numFmtId="0" fontId="8" fillId="14" borderId="54" xfId="20" applyFont="1" applyFill="1" applyBorder="1" applyAlignment="1">
      <alignment horizontal="center" vertical="center"/>
      <protection/>
    </xf>
    <xf numFmtId="0" fontId="8" fillId="16" borderId="95" xfId="20" applyFont="1" applyFill="1" applyBorder="1" applyAlignment="1">
      <alignment horizontal="center" vertical="center"/>
      <protection/>
    </xf>
    <xf numFmtId="0" fontId="8" fillId="16" borderId="96" xfId="20" applyFont="1" applyFill="1" applyBorder="1" applyAlignment="1">
      <alignment horizontal="center" vertical="center"/>
      <protection/>
    </xf>
    <xf numFmtId="0" fontId="8" fillId="16" borderId="97" xfId="20" applyFont="1" applyFill="1" applyBorder="1" applyAlignment="1">
      <alignment horizontal="center" vertical="center"/>
      <protection/>
    </xf>
    <xf numFmtId="1" fontId="13" fillId="11" borderId="62" xfId="20" applyNumberFormat="1" applyFont="1" applyFill="1" applyBorder="1" applyAlignment="1">
      <alignment horizontal="center" vertical="center"/>
      <protection/>
    </xf>
    <xf numFmtId="0" fontId="8" fillId="11" borderId="60" xfId="20" applyFont="1" applyFill="1" applyBorder="1" applyAlignment="1">
      <alignment horizontal="center" vertical="center"/>
      <protection/>
    </xf>
    <xf numFmtId="1" fontId="13" fillId="11" borderId="98" xfId="20" applyNumberFormat="1" applyFont="1" applyFill="1" applyBorder="1" applyAlignment="1">
      <alignment horizontal="center" vertical="center"/>
      <protection/>
    </xf>
    <xf numFmtId="1" fontId="13" fillId="11" borderId="60" xfId="20" applyNumberFormat="1" applyFont="1" applyFill="1" applyBorder="1" applyAlignment="1">
      <alignment horizontal="center" vertical="center"/>
      <protection/>
    </xf>
    <xf numFmtId="1" fontId="13" fillId="11" borderId="63" xfId="20" applyNumberFormat="1" applyFont="1" applyFill="1" applyBorder="1" applyAlignment="1">
      <alignment horizontal="center" vertical="center"/>
      <protection/>
    </xf>
    <xf numFmtId="0" fontId="8" fillId="13" borderId="70" xfId="20" applyFont="1" applyFill="1" applyBorder="1" applyAlignment="1">
      <alignment horizontal="center" vertical="center"/>
      <protection/>
    </xf>
    <xf numFmtId="0" fontId="8" fillId="14" borderId="71" xfId="20" applyFont="1" applyFill="1" applyBorder="1" applyAlignment="1">
      <alignment horizontal="center" vertical="center"/>
      <protection/>
    </xf>
    <xf numFmtId="1" fontId="13" fillId="11" borderId="99" xfId="20" applyNumberFormat="1" applyFont="1" applyFill="1" applyBorder="1" applyAlignment="1">
      <alignment horizontal="center" vertical="center"/>
      <protection/>
    </xf>
    <xf numFmtId="0" fontId="8" fillId="11" borderId="100" xfId="20" applyFont="1" applyFill="1" applyBorder="1" applyAlignment="1">
      <alignment horizontal="center" vertical="center"/>
      <protection/>
    </xf>
    <xf numFmtId="1" fontId="13" fillId="11" borderId="101" xfId="20" applyNumberFormat="1" applyFont="1" applyFill="1" applyBorder="1" applyAlignment="1">
      <alignment horizontal="center" vertical="center"/>
      <protection/>
    </xf>
    <xf numFmtId="0" fontId="8" fillId="16" borderId="54" xfId="20" applyFont="1" applyFill="1" applyBorder="1" applyAlignment="1">
      <alignment horizontal="center" vertical="center"/>
      <protection/>
    </xf>
    <xf numFmtId="0" fontId="8" fillId="16" borderId="73" xfId="20" applyFont="1" applyFill="1" applyBorder="1" applyAlignment="1">
      <alignment horizontal="center" vertical="center"/>
      <protection/>
    </xf>
    <xf numFmtId="0" fontId="8" fillId="16" borderId="102" xfId="20" applyFont="1" applyFill="1" applyBorder="1" applyAlignment="1">
      <alignment horizontal="center" vertical="center"/>
      <protection/>
    </xf>
    <xf numFmtId="1" fontId="13" fillId="11" borderId="54" xfId="20" applyNumberFormat="1" applyFont="1" applyFill="1" applyBorder="1" applyAlignment="1">
      <alignment horizontal="center" vertical="center"/>
      <protection/>
    </xf>
    <xf numFmtId="0" fontId="8" fillId="11" borderId="73" xfId="20" applyFont="1" applyFill="1" applyBorder="1" applyAlignment="1">
      <alignment horizontal="center" vertical="center"/>
      <protection/>
    </xf>
    <xf numFmtId="1" fontId="13" fillId="11" borderId="102" xfId="20" applyNumberFormat="1" applyFont="1" applyFill="1" applyBorder="1" applyAlignment="1">
      <alignment horizontal="center" vertical="center"/>
      <protection/>
    </xf>
    <xf numFmtId="1" fontId="13" fillId="11" borderId="73" xfId="20" applyNumberFormat="1" applyFont="1" applyFill="1" applyBorder="1" applyAlignment="1">
      <alignment horizontal="center" vertical="center"/>
      <protection/>
    </xf>
    <xf numFmtId="0" fontId="12" fillId="11" borderId="0" xfId="20" applyFont="1" applyFill="1" applyBorder="1">
      <alignment/>
      <protection/>
    </xf>
    <xf numFmtId="1" fontId="13" fillId="16" borderId="54" xfId="20" applyNumberFormat="1" applyFont="1" applyFill="1" applyBorder="1" applyAlignment="1">
      <alignment horizontal="center" vertical="center"/>
      <protection/>
    </xf>
    <xf numFmtId="1" fontId="13" fillId="16" borderId="73" xfId="20" applyNumberFormat="1" applyFont="1" applyFill="1" applyBorder="1" applyAlignment="1">
      <alignment horizontal="center" vertical="center"/>
      <protection/>
    </xf>
    <xf numFmtId="1" fontId="13" fillId="16" borderId="102" xfId="20" applyNumberFormat="1" applyFont="1" applyFill="1" applyBorder="1" applyAlignment="1">
      <alignment horizontal="center" vertical="center"/>
      <protection/>
    </xf>
    <xf numFmtId="0" fontId="8" fillId="13" borderId="86" xfId="20" applyFont="1" applyFill="1" applyBorder="1" applyAlignment="1">
      <alignment horizontal="center" vertical="center"/>
      <protection/>
    </xf>
    <xf numFmtId="0" fontId="12" fillId="11" borderId="0" xfId="20" applyFont="1" applyFill="1" applyBorder="1" applyAlignment="1">
      <alignment horizontal="right" vertical="center"/>
      <protection/>
    </xf>
    <xf numFmtId="0" fontId="12" fillId="11" borderId="0" xfId="20" applyFont="1" applyFill="1" applyBorder="1" applyAlignment="1" applyProtection="1">
      <alignment horizontal="center" vertical="center"/>
      <protection locked="0"/>
    </xf>
    <xf numFmtId="0" fontId="8" fillId="15" borderId="57" xfId="20" applyFont="1" applyFill="1" applyBorder="1" applyAlignment="1">
      <alignment horizontal="center" vertical="center"/>
      <protection/>
    </xf>
    <xf numFmtId="10" fontId="11" fillId="15" borderId="57" xfId="20" applyNumberFormat="1" applyFont="1" applyFill="1" applyBorder="1" applyAlignment="1">
      <alignment horizontal="center" vertical="center"/>
      <protection/>
    </xf>
    <xf numFmtId="0" fontId="11" fillId="15" borderId="77" xfId="20" applyFont="1" applyFill="1" applyBorder="1" applyAlignment="1">
      <alignment horizontal="center" vertical="center"/>
      <protection/>
    </xf>
    <xf numFmtId="0" fontId="19" fillId="15" borderId="54" xfId="20" applyFont="1" applyFill="1" applyBorder="1" applyAlignment="1">
      <alignment horizontal="center" vertical="center"/>
      <protection/>
    </xf>
    <xf numFmtId="1" fontId="13" fillId="11" borderId="103" xfId="20" applyNumberFormat="1" applyFont="1" applyFill="1" applyBorder="1" applyAlignment="1">
      <alignment horizontal="center" vertical="center"/>
      <protection/>
    </xf>
    <xf numFmtId="0" fontId="8" fillId="11" borderId="104" xfId="20" applyFont="1" applyFill="1" applyBorder="1" applyAlignment="1">
      <alignment horizontal="center" vertical="center"/>
      <protection/>
    </xf>
    <xf numFmtId="1" fontId="13" fillId="11" borderId="105" xfId="20" applyNumberFormat="1" applyFont="1" applyFill="1" applyBorder="1" applyAlignment="1">
      <alignment horizontal="center" vertical="center"/>
      <protection/>
    </xf>
    <xf numFmtId="1" fontId="13" fillId="11" borderId="81" xfId="20" applyNumberFormat="1" applyFont="1" applyFill="1" applyBorder="1" applyAlignment="1">
      <alignment horizontal="center" vertical="center"/>
      <protection/>
    </xf>
    <xf numFmtId="0" fontId="8" fillId="11" borderId="79" xfId="20" applyFont="1" applyFill="1" applyBorder="1" applyAlignment="1">
      <alignment horizontal="center" vertical="center"/>
      <protection/>
    </xf>
    <xf numFmtId="1" fontId="13" fillId="11" borderId="106" xfId="20" applyNumberFormat="1" applyFont="1" applyFill="1" applyBorder="1" applyAlignment="1">
      <alignment horizontal="center" vertical="center"/>
      <protection/>
    </xf>
    <xf numFmtId="1" fontId="13" fillId="16" borderId="81" xfId="20" applyNumberFormat="1" applyFont="1" applyFill="1" applyBorder="1" applyAlignment="1">
      <alignment horizontal="center" vertical="center"/>
      <protection/>
    </xf>
    <xf numFmtId="0" fontId="8" fillId="16" borderId="79" xfId="20" applyFont="1" applyFill="1" applyBorder="1" applyAlignment="1">
      <alignment horizontal="center" vertical="center"/>
      <protection/>
    </xf>
    <xf numFmtId="1" fontId="13" fillId="16" borderId="82" xfId="20" applyNumberFormat="1" applyFont="1" applyFill="1" applyBorder="1" applyAlignment="1">
      <alignment horizontal="center" vertical="center"/>
      <protection/>
    </xf>
    <xf numFmtId="0" fontId="6" fillId="11" borderId="0" xfId="20" applyFont="1" applyFill="1" applyBorder="1" applyAlignment="1" applyProtection="1">
      <alignment horizontal="left" vertical="center"/>
      <protection locked="0"/>
    </xf>
    <xf numFmtId="0" fontId="3" fillId="11" borderId="0" xfId="20" applyFont="1" applyFill="1" applyBorder="1" applyAlignment="1">
      <alignment horizontal="center" vertical="center"/>
      <protection/>
    </xf>
    <xf numFmtId="0" fontId="8" fillId="11" borderId="93" xfId="20" applyFont="1" applyFill="1" applyBorder="1" applyAlignment="1">
      <alignment horizontal="center" vertical="center"/>
      <protection/>
    </xf>
    <xf numFmtId="0" fontId="20" fillId="11" borderId="0" xfId="20" applyFont="1" applyFill="1" applyBorder="1" applyAlignment="1">
      <alignment horizontal="center"/>
      <protection/>
    </xf>
    <xf numFmtId="0" fontId="0" fillId="11" borderId="0" xfId="20" applyFont="1" applyFill="1" applyBorder="1" applyAlignment="1">
      <alignment horizontal="center"/>
      <protection/>
    </xf>
    <xf numFmtId="0" fontId="15" fillId="11" borderId="0" xfId="20" applyFont="1" applyFill="1" applyBorder="1" applyAlignment="1">
      <alignment horizontal="center"/>
      <protection/>
    </xf>
    <xf numFmtId="0" fontId="11" fillId="11" borderId="0" xfId="20" applyFont="1" applyFill="1" applyBorder="1" applyAlignment="1">
      <alignment horizontal="right" vertical="center"/>
      <protection/>
    </xf>
    <xf numFmtId="0" fontId="16" fillId="11" borderId="0" xfId="20" applyFont="1" applyFill="1" applyBorder="1" applyAlignment="1">
      <alignment horizontal="center" vertical="center"/>
      <protection/>
    </xf>
    <xf numFmtId="0" fontId="16" fillId="11" borderId="0" xfId="20" applyFont="1" applyFill="1" applyBorder="1" applyAlignment="1" applyProtection="1">
      <alignment horizontal="center" vertical="center"/>
      <protection locked="0"/>
    </xf>
    <xf numFmtId="0" fontId="0" fillId="11" borderId="0" xfId="0" applyFill="1" applyBorder="1" applyAlignment="1">
      <alignment vertical="center"/>
    </xf>
    <xf numFmtId="0" fontId="16" fillId="11" borderId="47" xfId="20" applyFont="1" applyFill="1" applyBorder="1" applyAlignment="1">
      <alignment horizontal="center" vertical="center"/>
      <protection/>
    </xf>
    <xf numFmtId="0" fontId="0" fillId="11" borderId="47" xfId="0" applyFill="1" applyBorder="1" applyAlignment="1">
      <alignment horizontal="center" vertical="center"/>
    </xf>
    <xf numFmtId="0" fontId="22" fillId="11" borderId="0" xfId="20" applyFont="1" applyFill="1" applyBorder="1" applyAlignment="1">
      <alignment horizontal="center" vertical="top"/>
      <protection/>
    </xf>
    <xf numFmtId="0" fontId="0" fillId="11" borderId="0" xfId="0" applyFill="1" applyAlignment="1">
      <alignment/>
    </xf>
    <xf numFmtId="0" fontId="12" fillId="11" borderId="0" xfId="20" applyFont="1" applyFill="1" applyBorder="1" applyAlignment="1">
      <alignment vertical="center"/>
      <protection/>
    </xf>
    <xf numFmtId="0" fontId="0" fillId="11" borderId="0" xfId="20" applyFont="1" applyFill="1" applyBorder="1" applyAlignment="1">
      <alignment vertical="center"/>
      <protection/>
    </xf>
    <xf numFmtId="0" fontId="0" fillId="11" borderId="0" xfId="0" applyFill="1" applyBorder="1" applyAlignment="1">
      <alignment horizontal="center" vertical="center"/>
    </xf>
    <xf numFmtId="0" fontId="3" fillId="11" borderId="84" xfId="20" applyFont="1" applyFill="1" applyBorder="1">
      <alignment/>
      <protection/>
    </xf>
    <xf numFmtId="0" fontId="3" fillId="11" borderId="85" xfId="20" applyFont="1" applyFill="1" applyBorder="1">
      <alignment/>
      <protection/>
    </xf>
    <xf numFmtId="0" fontId="17" fillId="11" borderId="85" xfId="20" applyFont="1" applyFill="1" applyBorder="1" applyAlignment="1">
      <alignment horizontal="center" vertical="center"/>
      <protection/>
    </xf>
    <xf numFmtId="0" fontId="17" fillId="11" borderId="85" xfId="20" applyFont="1" applyFill="1" applyBorder="1" applyAlignment="1">
      <alignment horizontal="center"/>
      <protection/>
    </xf>
    <xf numFmtId="0" fontId="0" fillId="11" borderId="85" xfId="20" applyFont="1" applyFill="1" applyBorder="1">
      <alignment/>
      <protection/>
    </xf>
    <xf numFmtId="0" fontId="18" fillId="11" borderId="85" xfId="20" applyFont="1" applyFill="1" applyBorder="1" applyAlignment="1">
      <alignment horizontal="center" vertical="center"/>
      <protection/>
    </xf>
    <xf numFmtId="0" fontId="8" fillId="11" borderId="85" xfId="20" applyFont="1" applyFill="1" applyBorder="1" applyAlignment="1">
      <alignment horizontal="center" vertical="center"/>
      <protection/>
    </xf>
    <xf numFmtId="0" fontId="0" fillId="11" borderId="87" xfId="0" applyFont="1" applyFill="1" applyBorder="1" applyAlignment="1">
      <alignment horizontal="center" vertical="center"/>
    </xf>
    <xf numFmtId="0" fontId="0" fillId="12" borderId="0" xfId="20" applyFill="1" applyBorder="1">
      <alignment/>
      <protection/>
    </xf>
    <xf numFmtId="0" fontId="0" fillId="0" borderId="0" xfId="20" applyFill="1" applyBorder="1">
      <alignment/>
      <protection/>
    </xf>
    <xf numFmtId="1" fontId="13" fillId="15" borderId="67" xfId="20" applyNumberFormat="1" applyFont="1" applyFill="1" applyBorder="1" applyAlignment="1">
      <alignment horizontal="center" vertical="center"/>
      <protection/>
    </xf>
    <xf numFmtId="0" fontId="14" fillId="19" borderId="69" xfId="20" applyFont="1" applyFill="1" applyBorder="1" applyAlignment="1">
      <alignment horizontal="center" vertical="center"/>
      <protection/>
    </xf>
    <xf numFmtId="1" fontId="13" fillId="15" borderId="57" xfId="20" applyNumberFormat="1" applyFont="1" applyFill="1" applyBorder="1" applyAlignment="1">
      <alignment horizontal="center" vertical="center"/>
      <protection/>
    </xf>
    <xf numFmtId="0" fontId="14" fillId="19" borderId="55" xfId="20" applyFont="1" applyFill="1" applyBorder="1" applyAlignment="1">
      <alignment horizontal="center" vertical="center"/>
      <protection/>
    </xf>
    <xf numFmtId="1" fontId="13" fillId="15" borderId="70" xfId="20" applyNumberFormat="1" applyFont="1" applyFill="1" applyBorder="1" applyAlignment="1">
      <alignment horizontal="center" vertical="center"/>
      <protection/>
    </xf>
    <xf numFmtId="0" fontId="14" fillId="19" borderId="71" xfId="20" applyFont="1" applyFill="1" applyBorder="1" applyAlignment="1">
      <alignment horizontal="center" vertical="center"/>
      <protection/>
    </xf>
    <xf numFmtId="1" fontId="13" fillId="17" borderId="64" xfId="20" applyNumberFormat="1" applyFont="1" applyFill="1" applyBorder="1" applyAlignment="1">
      <alignment horizontal="center" vertical="center"/>
      <protection/>
    </xf>
    <xf numFmtId="1" fontId="13" fillId="17" borderId="65" xfId="20" applyNumberFormat="1" applyFont="1" applyFill="1" applyBorder="1" applyAlignment="1">
      <alignment horizontal="center" vertical="center"/>
      <protection/>
    </xf>
    <xf numFmtId="1" fontId="13" fillId="17" borderId="66" xfId="20" applyNumberFormat="1" applyFont="1" applyFill="1" applyBorder="1" applyAlignment="1">
      <alignment horizontal="center" vertical="center"/>
      <protection/>
    </xf>
    <xf numFmtId="1" fontId="13" fillId="17" borderId="76" xfId="20" applyNumberFormat="1" applyFont="1" applyFill="1" applyBorder="1" applyAlignment="1">
      <alignment horizontal="center" vertical="center"/>
      <protection/>
    </xf>
    <xf numFmtId="1" fontId="13" fillId="17" borderId="73" xfId="20" applyNumberFormat="1" applyFont="1" applyFill="1" applyBorder="1" applyAlignment="1">
      <alignment horizontal="center" vertical="center"/>
      <protection/>
    </xf>
    <xf numFmtId="1" fontId="13" fillId="17" borderId="74" xfId="20" applyNumberFormat="1" applyFont="1" applyFill="1" applyBorder="1" applyAlignment="1">
      <alignment horizontal="center" vertical="center"/>
      <protection/>
    </xf>
    <xf numFmtId="1" fontId="13" fillId="17" borderId="83" xfId="20" applyNumberFormat="1" applyFont="1" applyFill="1" applyBorder="1" applyAlignment="1">
      <alignment horizontal="center" vertical="center"/>
      <protection/>
    </xf>
    <xf numFmtId="1" fontId="13" fillId="17" borderId="79" xfId="20" applyNumberFormat="1" applyFont="1" applyFill="1" applyBorder="1" applyAlignment="1">
      <alignment horizontal="center" vertical="center"/>
      <protection/>
    </xf>
    <xf numFmtId="1" fontId="13" fillId="17" borderId="80" xfId="20" applyNumberFormat="1" applyFont="1" applyFill="1" applyBorder="1" applyAlignment="1">
      <alignment horizontal="center" vertical="center"/>
      <protection/>
    </xf>
    <xf numFmtId="0" fontId="13" fillId="18" borderId="68" xfId="20" applyFont="1" applyFill="1" applyBorder="1" applyAlignment="1">
      <alignment horizontal="center" vertical="center"/>
      <protection/>
    </xf>
    <xf numFmtId="20" fontId="13" fillId="18" borderId="65" xfId="20" applyNumberFormat="1" applyFont="1" applyFill="1" applyBorder="1" applyAlignment="1">
      <alignment horizontal="center" vertical="center"/>
      <protection/>
    </xf>
    <xf numFmtId="0" fontId="13" fillId="18" borderId="66" xfId="20" applyFont="1" applyFill="1" applyBorder="1" applyAlignment="1">
      <alignment horizontal="center" vertical="center"/>
      <protection/>
    </xf>
    <xf numFmtId="0" fontId="13" fillId="18" borderId="54" xfId="20" applyFont="1" applyFill="1" applyBorder="1" applyAlignment="1">
      <alignment horizontal="center" vertical="center"/>
      <protection/>
    </xf>
    <xf numFmtId="20" fontId="13" fillId="18" borderId="73" xfId="20" applyNumberFormat="1" applyFont="1" applyFill="1" applyBorder="1" applyAlignment="1">
      <alignment horizontal="center" vertical="center"/>
      <protection/>
    </xf>
    <xf numFmtId="0" fontId="13" fillId="18" borderId="74" xfId="20" applyFont="1" applyFill="1" applyBorder="1" applyAlignment="1">
      <alignment horizontal="center" vertical="center"/>
      <protection/>
    </xf>
    <xf numFmtId="0" fontId="13" fillId="18" borderId="81" xfId="20" applyFont="1" applyFill="1" applyBorder="1" applyAlignment="1">
      <alignment horizontal="center" vertical="center"/>
      <protection/>
    </xf>
    <xf numFmtId="20" fontId="13" fillId="18" borderId="79" xfId="20" applyNumberFormat="1" applyFont="1" applyFill="1" applyBorder="1" applyAlignment="1">
      <alignment horizontal="center" vertical="center"/>
      <protection/>
    </xf>
    <xf numFmtId="0" fontId="13" fillId="18" borderId="80" xfId="20" applyFont="1" applyFill="1" applyBorder="1" applyAlignment="1">
      <alignment horizontal="center" vertical="center"/>
      <protection/>
    </xf>
    <xf numFmtId="0" fontId="10" fillId="5" borderId="11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textRotation="90"/>
    </xf>
    <xf numFmtId="0" fontId="9" fillId="4" borderId="107" xfId="0" applyFont="1" applyFill="1" applyBorder="1" applyAlignment="1">
      <alignment horizontal="center" vertical="center" textRotation="90"/>
    </xf>
    <xf numFmtId="0" fontId="17" fillId="2" borderId="40" xfId="0" applyFont="1" applyFill="1" applyBorder="1" applyAlignment="1">
      <alignment horizontal="center" vertical="center"/>
    </xf>
    <xf numFmtId="0" fontId="8" fillId="4" borderId="11" xfId="0" applyFont="1" applyFill="1" applyBorder="1" applyAlignment="1" applyProtection="1">
      <alignment horizontal="center" vertical="center" textRotation="90"/>
      <protection locked="0"/>
    </xf>
    <xf numFmtId="0" fontId="9" fillId="4" borderId="45" xfId="0" applyFont="1" applyFill="1" applyBorder="1" applyAlignment="1">
      <alignment horizontal="center" vertical="center" textRotation="90"/>
    </xf>
    <xf numFmtId="0" fontId="9" fillId="4" borderId="12" xfId="0" applyFont="1" applyFill="1" applyBorder="1" applyAlignment="1">
      <alignment horizontal="center" vertical="center" textRotation="90"/>
    </xf>
    <xf numFmtId="0" fontId="9" fillId="4" borderId="5" xfId="0" applyFont="1" applyFill="1" applyBorder="1" applyAlignment="1">
      <alignment horizontal="center" vertical="center" textRotation="90"/>
    </xf>
    <xf numFmtId="0" fontId="0" fillId="0" borderId="108" xfId="0" applyBorder="1" applyAlignment="1">
      <alignment horizontal="center" vertical="center"/>
    </xf>
    <xf numFmtId="0" fontId="15" fillId="2" borderId="109" xfId="0" applyFont="1" applyFill="1" applyBorder="1" applyAlignment="1">
      <alignment horizontal="center"/>
    </xf>
    <xf numFmtId="0" fontId="0" fillId="0" borderId="109" xfId="0" applyBorder="1" applyAlignment="1">
      <alignment horizontal="center"/>
    </xf>
    <xf numFmtId="0" fontId="3" fillId="11" borderId="85" xfId="20" applyFont="1" applyFill="1" applyAlignment="1">
      <alignment horizontal="center" vertical="center"/>
      <protection/>
    </xf>
    <xf numFmtId="0" fontId="0" fillId="2" borderId="8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textRotation="90"/>
    </xf>
    <xf numFmtId="0" fontId="7" fillId="2" borderId="110" xfId="0" applyFont="1" applyFill="1" applyBorder="1" applyAlignment="1">
      <alignment horizontal="center" textRotation="9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10" fillId="5" borderId="111" xfId="0" applyFont="1" applyFill="1" applyBorder="1" applyAlignment="1">
      <alignment horizontal="center" vertical="center"/>
    </xf>
    <xf numFmtId="0" fontId="10" fillId="5" borderId="112" xfId="0" applyFont="1" applyFill="1" applyBorder="1" applyAlignment="1">
      <alignment horizontal="center" vertical="center"/>
    </xf>
    <xf numFmtId="0" fontId="10" fillId="5" borderId="11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30" borderId="114" xfId="0" applyFont="1" applyFill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16" fillId="31" borderId="116" xfId="0" applyFont="1" applyFill="1" applyBorder="1" applyAlignment="1">
      <alignment horizontal="center" vertical="center"/>
    </xf>
    <xf numFmtId="0" fontId="16" fillId="31" borderId="117" xfId="0" applyFont="1" applyFill="1" applyBorder="1" applyAlignment="1">
      <alignment horizontal="center" vertical="center"/>
    </xf>
    <xf numFmtId="0" fontId="16" fillId="31" borderId="118" xfId="0" applyFont="1" applyFill="1" applyBorder="1" applyAlignment="1">
      <alignment horizontal="center" vertical="center"/>
    </xf>
    <xf numFmtId="0" fontId="16" fillId="31" borderId="116" xfId="0" applyFont="1" applyFill="1" applyBorder="1" applyAlignment="1" applyProtection="1">
      <alignment horizontal="center" vertical="center"/>
      <protection locked="0"/>
    </xf>
    <xf numFmtId="0" fontId="21" fillId="2" borderId="40" xfId="0" applyFont="1" applyFill="1" applyBorder="1" applyAlignment="1">
      <alignment horizontal="center" vertical="center"/>
    </xf>
    <xf numFmtId="0" fontId="16" fillId="30" borderId="115" xfId="0" applyFont="1" applyFill="1" applyBorder="1" applyAlignment="1">
      <alignment horizontal="center" vertical="center"/>
    </xf>
    <xf numFmtId="0" fontId="16" fillId="30" borderId="108" xfId="0" applyFont="1" applyFill="1" applyBorder="1" applyAlignment="1">
      <alignment horizontal="center" vertical="center"/>
    </xf>
    <xf numFmtId="0" fontId="20" fillId="2" borderId="119" xfId="0" applyFont="1" applyFill="1" applyBorder="1" applyAlignment="1">
      <alignment horizontal="center"/>
    </xf>
    <xf numFmtId="0" fontId="0" fillId="0" borderId="119" xfId="0" applyBorder="1" applyAlignment="1">
      <alignment horizontal="center"/>
    </xf>
    <xf numFmtId="0" fontId="20" fillId="2" borderId="109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1" fillId="5" borderId="120" xfId="0" applyFont="1" applyFill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32" borderId="114" xfId="0" applyFont="1" applyFill="1" applyBorder="1" applyAlignment="1">
      <alignment horizontal="center" vertical="center"/>
    </xf>
    <xf numFmtId="0" fontId="16" fillId="32" borderId="115" xfId="0" applyFont="1" applyFill="1" applyBorder="1" applyAlignment="1">
      <alignment horizontal="center" vertical="center"/>
    </xf>
    <xf numFmtId="0" fontId="16" fillId="32" borderId="108" xfId="0" applyFont="1" applyFill="1" applyBorder="1" applyAlignment="1">
      <alignment horizontal="center" vertical="center"/>
    </xf>
    <xf numFmtId="0" fontId="16" fillId="33" borderId="114" xfId="0" applyFont="1" applyFill="1" applyBorder="1" applyAlignment="1">
      <alignment horizontal="center" vertical="center"/>
    </xf>
    <xf numFmtId="0" fontId="16" fillId="33" borderId="115" xfId="0" applyFont="1" applyFill="1" applyBorder="1" applyAlignment="1">
      <alignment horizontal="center" vertical="center"/>
    </xf>
    <xf numFmtId="0" fontId="16" fillId="33" borderId="108" xfId="0" applyFont="1" applyFill="1" applyBorder="1" applyAlignment="1">
      <alignment horizontal="center" vertical="center"/>
    </xf>
    <xf numFmtId="0" fontId="3" fillId="11" borderId="85" xfId="20" applyFont="1" applyFill="1" applyBorder="1" applyAlignment="1">
      <alignment horizontal="center" vertical="center"/>
      <protection/>
    </xf>
    <xf numFmtId="0" fontId="0" fillId="2" borderId="87" xfId="0" applyFont="1" applyFill="1" applyBorder="1" applyAlignment="1">
      <alignment horizontal="center" vertical="center"/>
    </xf>
    <xf numFmtId="0" fontId="20" fillId="11" borderId="0" xfId="20">
      <alignment horizontal="center"/>
      <protection/>
    </xf>
    <xf numFmtId="0" fontId="16" fillId="34" borderId="121" xfId="20" applyFont="1">
      <alignment horizontal="center" vertical="center"/>
      <protection/>
    </xf>
    <xf numFmtId="0" fontId="16" fillId="34" borderId="121" xfId="20">
      <alignment horizontal="center" vertical="center"/>
      <protection/>
    </xf>
    <xf numFmtId="0" fontId="16" fillId="35" borderId="122" xfId="20" applyFill="1">
      <alignment horizontal="center" vertical="center"/>
      <protection/>
    </xf>
    <xf numFmtId="0" fontId="17" fillId="11" borderId="85" xfId="20">
      <alignment horizontal="center" vertical="center"/>
      <protection/>
    </xf>
    <xf numFmtId="0" fontId="16" fillId="34" borderId="121" xfId="20" applyFont="1">
      <alignment horizontal="center" vertical="center"/>
      <protection locked="0"/>
    </xf>
    <xf numFmtId="0" fontId="16" fillId="34" borderId="121" xfId="20">
      <alignment horizontal="center" vertical="center"/>
      <protection locked="0"/>
    </xf>
    <xf numFmtId="0" fontId="5" fillId="11" borderId="123" xfId="20">
      <alignment horizontal="center" textRotation="90"/>
      <protection/>
    </xf>
    <xf numFmtId="0" fontId="11" fillId="12" borderId="124" xfId="20">
      <alignment horizontal="center" vertical="center"/>
      <protection/>
    </xf>
    <xf numFmtId="0" fontId="10" fillId="12" borderId="52" xfId="20">
      <alignment horizontal="center" vertical="center"/>
      <protection/>
    </xf>
    <xf numFmtId="0" fontId="4" fillId="12" borderId="54" xfId="20" applyFont="1">
      <alignment horizontal="center" vertical="center"/>
      <protection locked="0"/>
    </xf>
    <xf numFmtId="0" fontId="4" fillId="12" borderId="54" xfId="20">
      <alignment horizontal="center" vertical="center"/>
      <protection locked="0"/>
    </xf>
    <xf numFmtId="0" fontId="8" fillId="14" borderId="52" xfId="20" applyAlignment="1">
      <alignment horizontal="center" vertical="center" textRotation="90"/>
      <protection locked="0"/>
    </xf>
    <xf numFmtId="0" fontId="8" fillId="14" borderId="54" xfId="20" applyAlignment="1">
      <alignment horizontal="center" vertical="center" textRotation="90"/>
      <protection/>
    </xf>
    <xf numFmtId="0" fontId="8" fillId="14" borderId="56" xfId="20" applyBorder="1" applyAlignment="1">
      <alignment horizontal="center" vertical="center" textRotation="90"/>
      <protection/>
    </xf>
    <xf numFmtId="0" fontId="8" fillId="14" borderId="57" xfId="20" applyAlignment="1">
      <alignment horizontal="center" vertical="center" textRotation="90"/>
      <protection/>
    </xf>
    <xf numFmtId="0" fontId="16" fillId="34" borderId="121" xfId="20" applyFont="1" applyBorder="1">
      <alignment horizontal="center" vertical="center"/>
      <protection/>
    </xf>
    <xf numFmtId="0" fontId="16" fillId="34" borderId="121" xfId="20" applyBorder="1">
      <alignment horizontal="center" vertical="center"/>
      <protection/>
    </xf>
    <xf numFmtId="0" fontId="16" fillId="35" borderId="122" xfId="20" applyFill="1" applyBorder="1">
      <alignment horizontal="center" vertical="center"/>
      <protection/>
    </xf>
    <xf numFmtId="0" fontId="20" fillId="11" borderId="0" xfId="20" applyFont="1">
      <alignment horizontal="center"/>
      <protection/>
    </xf>
    <xf numFmtId="0" fontId="4" fillId="12" borderId="54" xfId="20" applyFont="1" applyFill="1" applyBorder="1" applyAlignment="1" applyProtection="1">
      <alignment horizontal="center" vertical="center"/>
      <protection locked="0"/>
    </xf>
    <xf numFmtId="0" fontId="8" fillId="14" borderId="52" xfId="20" applyFont="1" applyFill="1" applyBorder="1" applyAlignment="1" applyProtection="1">
      <alignment horizontal="center" vertical="center" textRotation="90"/>
      <protection locked="0"/>
    </xf>
    <xf numFmtId="0" fontId="8" fillId="14" borderId="56" xfId="20" applyFont="1" applyFill="1" applyBorder="1" applyAlignment="1">
      <alignment horizontal="center" vertical="center" textRotation="90"/>
      <protection/>
    </xf>
    <xf numFmtId="0" fontId="8" fillId="14" borderId="70" xfId="20" applyFont="1" applyFill="1" applyBorder="1" applyAlignment="1">
      <alignment horizontal="center" vertical="center" textRotation="90"/>
      <protection/>
    </xf>
    <xf numFmtId="0" fontId="5" fillId="11" borderId="123" xfId="20" applyFont="1" applyFill="1" applyBorder="1" applyAlignment="1">
      <alignment horizontal="center" textRotation="90"/>
      <protection/>
    </xf>
    <xf numFmtId="0" fontId="11" fillId="12" borderId="124" xfId="20" applyFont="1" applyFill="1" applyBorder="1" applyAlignment="1">
      <alignment horizontal="center" vertical="center"/>
      <protection/>
    </xf>
    <xf numFmtId="0" fontId="10" fillId="12" borderId="52" xfId="20" applyFont="1" applyFill="1" applyBorder="1" applyAlignment="1">
      <alignment horizontal="center" vertical="center"/>
      <protection/>
    </xf>
    <xf numFmtId="0" fontId="20" fillId="11" borderId="0" xfId="20" applyFont="1" applyFill="1" applyBorder="1" applyAlignment="1">
      <alignment horizontal="center" vertical="center"/>
      <protection/>
    </xf>
    <xf numFmtId="0" fontId="20" fillId="11" borderId="85" xfId="20" applyFont="1" applyFill="1" applyBorder="1" applyAlignment="1">
      <alignment horizontal="center" vertical="center"/>
      <protection/>
    </xf>
    <xf numFmtId="0" fontId="16" fillId="34" borderId="121" xfId="20" applyFont="1" applyFill="1" applyBorder="1" applyAlignment="1">
      <alignment horizontal="center" vertical="center"/>
      <protection/>
    </xf>
    <xf numFmtId="0" fontId="16" fillId="36" borderId="121" xfId="20" applyFont="1" applyFill="1" applyBorder="1" applyAlignment="1">
      <alignment horizontal="center" vertical="center"/>
      <protection/>
    </xf>
    <xf numFmtId="0" fontId="16" fillId="34" borderId="121" xfId="20" applyFont="1" applyFill="1" applyBorder="1" applyAlignment="1" applyProtection="1">
      <alignment horizontal="center" vertical="center"/>
      <protection locked="0"/>
    </xf>
    <xf numFmtId="0" fontId="20" fillId="11" borderId="51" xfId="20" applyFont="1" applyFill="1" applyBorder="1" applyAlignment="1">
      <alignment horizontal="center" vertical="center"/>
      <protection/>
    </xf>
    <xf numFmtId="0" fontId="16" fillId="36" borderId="125" xfId="20" applyFont="1" applyFill="1" applyBorder="1" applyAlignment="1">
      <alignment horizontal="center" vertical="center"/>
      <protection/>
    </xf>
    <xf numFmtId="0" fontId="16" fillId="11" borderId="126" xfId="20" applyFont="1" applyFill="1" applyBorder="1" applyAlignment="1" applyProtection="1">
      <alignment horizontal="center" vertical="center"/>
      <protection locked="0"/>
    </xf>
    <xf numFmtId="0" fontId="16" fillId="11" borderId="126" xfId="20" applyFont="1" applyFill="1" applyBorder="1" applyAlignment="1">
      <alignment horizontal="center" vertical="center"/>
      <protection/>
    </xf>
    <xf numFmtId="0" fontId="16" fillId="11" borderId="47" xfId="20" applyFont="1" applyFill="1" applyBorder="1" applyAlignment="1">
      <alignment horizontal="center" vertical="center"/>
      <protection/>
    </xf>
    <xf numFmtId="0" fontId="17" fillId="11" borderId="85" xfId="20" applyFont="1" applyFill="1" applyBorder="1" applyAlignment="1">
      <alignment horizontal="center" vertical="center"/>
      <protection/>
    </xf>
    <xf numFmtId="0" fontId="3" fillId="11" borderId="85" xfId="20" applyFont="1" applyFill="1" applyBorder="1" applyAlignment="1">
      <alignment horizontal="center" vertical="center"/>
      <protection/>
    </xf>
    <xf numFmtId="0" fontId="16" fillId="24" borderId="126" xfId="20" applyFont="1" applyFill="1" applyBorder="1" applyAlignment="1">
      <alignment horizontal="center" vertical="center"/>
      <protection/>
    </xf>
    <xf numFmtId="0" fontId="16" fillId="24" borderId="126" xfId="20" applyFill="1" applyBorder="1" applyAlignment="1">
      <alignment horizontal="center" vertical="center"/>
      <protection/>
    </xf>
    <xf numFmtId="0" fontId="0" fillId="2" borderId="126" xfId="0" applyFill="1" applyBorder="1" applyAlignment="1">
      <alignment vertical="center"/>
    </xf>
    <xf numFmtId="0" fontId="16" fillId="35" borderId="116" xfId="20" applyFill="1" applyBorder="1" applyAlignment="1">
      <alignment horizontal="center" vertical="center"/>
      <protection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16" fillId="34" borderId="127" xfId="20" applyFont="1" applyBorder="1" applyAlignment="1">
      <alignment horizontal="center" vertical="center"/>
      <protection locked="0"/>
    </xf>
    <xf numFmtId="0" fontId="16" fillId="34" borderId="126" xfId="20" applyBorder="1" applyAlignment="1">
      <alignment horizontal="center" vertical="center"/>
      <protection locked="0"/>
    </xf>
    <xf numFmtId="0" fontId="0" fillId="0" borderId="126" xfId="0" applyBorder="1" applyAlignment="1">
      <alignment vertical="center"/>
    </xf>
    <xf numFmtId="0" fontId="0" fillId="0" borderId="128" xfId="0" applyBorder="1" applyAlignment="1">
      <alignment vertical="center"/>
    </xf>
    <xf numFmtId="0" fontId="16" fillId="34" borderId="127" xfId="20" applyFont="1" applyBorder="1" applyAlignment="1">
      <alignment horizontal="center" vertical="center"/>
      <protection/>
    </xf>
    <xf numFmtId="0" fontId="16" fillId="34" borderId="126" xfId="20" applyBorder="1" applyAlignment="1">
      <alignment horizontal="center" vertical="center"/>
      <protection/>
    </xf>
    <xf numFmtId="0" fontId="16" fillId="28" borderId="0" xfId="20" applyFill="1" applyBorder="1" applyAlignment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0" fontId="16" fillId="35" borderId="39" xfId="20" applyFill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6" fillId="28" borderId="117" xfId="20" applyFill="1" applyBorder="1" applyAlignment="1">
      <alignment horizontal="center" vertical="center"/>
      <protection/>
    </xf>
    <xf numFmtId="0" fontId="0" fillId="2" borderId="117" xfId="0" applyFill="1" applyBorder="1" applyAlignment="1">
      <alignment horizontal="center" vertical="center"/>
    </xf>
    <xf numFmtId="0" fontId="16" fillId="24" borderId="0" xfId="20" applyFont="1" applyFill="1" applyBorder="1" applyAlignment="1">
      <alignment horizontal="center" vertical="center"/>
      <protection/>
    </xf>
    <xf numFmtId="0" fontId="0" fillId="2" borderId="0" xfId="0" applyFill="1" applyBorder="1" applyAlignment="1">
      <alignment vertical="center"/>
    </xf>
    <xf numFmtId="0" fontId="8" fillId="14" borderId="56" xfId="20" applyFont="1" applyBorder="1" applyAlignment="1">
      <alignment horizontal="center" vertical="center" textRotation="90"/>
      <protection/>
    </xf>
    <xf numFmtId="0" fontId="8" fillId="14" borderId="93" xfId="20" applyBorder="1" applyAlignment="1">
      <alignment horizontal="center" vertical="center" textRotation="90"/>
      <protection/>
    </xf>
    <xf numFmtId="0" fontId="8" fillId="14" borderId="53" xfId="20" applyBorder="1" applyAlignment="1">
      <alignment horizontal="center" vertical="center" textRotation="90"/>
      <protection/>
    </xf>
    <xf numFmtId="0" fontId="8" fillId="14" borderId="50" xfId="20" applyBorder="1" applyAlignment="1">
      <alignment horizontal="center" vertical="center" textRotation="90"/>
      <protection/>
    </xf>
    <xf numFmtId="0" fontId="8" fillId="14" borderId="0" xfId="20" applyBorder="1" applyAlignment="1">
      <alignment horizontal="center" vertical="center" textRotation="90"/>
      <protection/>
    </xf>
    <xf numFmtId="0" fontId="8" fillId="14" borderId="129" xfId="20" applyBorder="1" applyAlignment="1">
      <alignment horizontal="center" vertical="center" textRotation="90"/>
      <protection/>
    </xf>
    <xf numFmtId="0" fontId="8" fillId="14" borderId="130" xfId="20" applyBorder="1" applyAlignment="1">
      <alignment horizontal="center" vertical="center" textRotation="90"/>
      <protection/>
    </xf>
    <xf numFmtId="0" fontId="8" fillId="14" borderId="85" xfId="20" applyBorder="1" applyAlignment="1">
      <alignment horizontal="center" vertical="center" textRotation="90"/>
      <protection/>
    </xf>
    <xf numFmtId="0" fontId="8" fillId="14" borderId="131" xfId="20" applyBorder="1" applyAlignment="1">
      <alignment horizontal="center" vertical="center" textRotation="90"/>
      <protection/>
    </xf>
    <xf numFmtId="0" fontId="0" fillId="0" borderId="132" xfId="0" applyBorder="1" applyAlignment="1">
      <alignment vertical="center"/>
    </xf>
    <xf numFmtId="0" fontId="16" fillId="24" borderId="0" xfId="20" applyFont="1" applyFill="1" applyBorder="1" applyAlignment="1">
      <alignment horizontal="center" vertical="center"/>
      <protection locked="0"/>
    </xf>
    <xf numFmtId="0" fontId="16" fillId="24" borderId="0" xfId="20" applyFill="1" applyBorder="1" applyAlignment="1">
      <alignment horizontal="center" vertical="center"/>
      <protection locked="0"/>
    </xf>
    <xf numFmtId="0" fontId="16" fillId="24" borderId="126" xfId="20" applyFont="1" applyFill="1" applyBorder="1" applyAlignment="1">
      <alignment horizontal="center" vertical="center"/>
      <protection locked="0"/>
    </xf>
    <xf numFmtId="0" fontId="16" fillId="24" borderId="126" xfId="20" applyFill="1" applyBorder="1" applyAlignment="1">
      <alignment horizontal="center" vertical="center"/>
      <protection locked="0"/>
    </xf>
    <xf numFmtId="0" fontId="16" fillId="28" borderId="2" xfId="20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20" fillId="28" borderId="0" xfId="20" applyFont="1" applyFill="1" applyBorder="1" applyAlignment="1">
      <alignment horizontal="center"/>
      <protection/>
    </xf>
    <xf numFmtId="0" fontId="20" fillId="11" borderId="40" xfId="20" applyFont="1" applyBorder="1" applyAlignment="1">
      <alignment horizontal="center"/>
      <protection/>
    </xf>
    <xf numFmtId="0" fontId="20" fillId="11" borderId="40" xfId="20" applyBorder="1" applyAlignment="1">
      <alignment horizontal="center"/>
      <protection/>
    </xf>
    <xf numFmtId="0" fontId="20" fillId="11" borderId="0" xfId="2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11" borderId="0" xfId="20" applyFont="1" applyBorder="1" applyAlignment="1">
      <alignment horizontal="center" vertical="center"/>
      <protection/>
    </xf>
    <xf numFmtId="0" fontId="16" fillId="34" borderId="127" xfId="20" applyFont="1" applyFill="1" applyBorder="1" applyAlignment="1">
      <alignment horizontal="center" vertical="center"/>
      <protection locked="0"/>
    </xf>
    <xf numFmtId="0" fontId="16" fillId="31" borderId="127" xfId="0" applyFont="1" applyFill="1" applyBorder="1" applyAlignment="1">
      <alignment horizontal="center" vertical="center"/>
    </xf>
    <xf numFmtId="0" fontId="16" fillId="0" borderId="126" xfId="0" applyFont="1" applyBorder="1" applyAlignment="1">
      <alignment horizontal="center" vertical="center"/>
    </xf>
    <xf numFmtId="0" fontId="16" fillId="0" borderId="132" xfId="0" applyFont="1" applyBorder="1" applyAlignment="1">
      <alignment horizontal="center" vertical="center"/>
    </xf>
    <xf numFmtId="0" fontId="16" fillId="10" borderId="133" xfId="0" applyFont="1" applyFill="1" applyBorder="1" applyAlignment="1">
      <alignment horizontal="center" vertical="center"/>
    </xf>
    <xf numFmtId="0" fontId="16" fillId="10" borderId="134" xfId="0" applyFont="1" applyFill="1" applyBorder="1" applyAlignment="1">
      <alignment horizontal="center" vertical="center"/>
    </xf>
    <xf numFmtId="0" fontId="16" fillId="10" borderId="135" xfId="0" applyFont="1" applyFill="1" applyBorder="1" applyAlignment="1">
      <alignment horizontal="center" vertical="center"/>
    </xf>
    <xf numFmtId="0" fontId="20" fillId="11" borderId="85" xfId="20" applyFont="1" applyBorder="1" applyAlignment="1">
      <alignment horizontal="center" vertical="center"/>
      <protection/>
    </xf>
    <xf numFmtId="0" fontId="20" fillId="0" borderId="85" xfId="0" applyFont="1" applyBorder="1" applyAlignment="1">
      <alignment horizontal="center" vertical="center"/>
    </xf>
    <xf numFmtId="0" fontId="8" fillId="14" borderId="52" xfId="20" applyFont="1" applyAlignment="1">
      <alignment horizontal="center" vertical="center" textRotation="90"/>
      <protection locked="0"/>
    </xf>
    <xf numFmtId="0" fontId="20" fillId="11" borderId="0" xfId="20" applyFont="1" applyFill="1" applyAlignment="1">
      <alignment horizontal="center" vertical="center"/>
      <protection/>
    </xf>
    <xf numFmtId="0" fontId="0" fillId="2" borderId="0" xfId="0" applyFill="1" applyAlignment="1">
      <alignment horizontal="center" vertical="center"/>
    </xf>
    <xf numFmtId="0" fontId="16" fillId="24" borderId="0" xfId="20" applyFill="1" applyBorder="1" applyAlignment="1">
      <alignment horizontal="center" vertical="center"/>
      <protection/>
    </xf>
    <xf numFmtId="0" fontId="16" fillId="34" borderId="46" xfId="20" applyFont="1" applyBorder="1" applyAlignment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6" fillId="31" borderId="126" xfId="0" applyFont="1" applyFill="1" applyBorder="1" applyAlignment="1">
      <alignment horizontal="center" vertical="center"/>
    </xf>
    <xf numFmtId="0" fontId="16" fillId="31" borderId="132" xfId="0" applyFont="1" applyFill="1" applyBorder="1" applyAlignment="1">
      <alignment horizontal="center" vertical="center"/>
    </xf>
    <xf numFmtId="0" fontId="20" fillId="11" borderId="0" xfId="20" applyBorder="1" applyAlignment="1">
      <alignment horizontal="center" vertical="center"/>
      <protection/>
    </xf>
    <xf numFmtId="0" fontId="16" fillId="34" borderId="126" xfId="20" applyFill="1" applyBorder="1" applyAlignment="1">
      <alignment horizontal="center" vertical="center"/>
      <protection locked="0"/>
    </xf>
    <xf numFmtId="0" fontId="0" fillId="31" borderId="126" xfId="0" applyFill="1" applyBorder="1" applyAlignment="1">
      <alignment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6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Tabelle_Sortier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Excel\Tabelle_Sortie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2.030407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2.09061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8.090912999999999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10.110114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showGridLines="0" zoomScale="60" zoomScaleNormal="60" workbookViewId="0" topLeftCell="A1">
      <selection activeCell="W9" sqref="W9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6" width="6.7109375" style="0" hidden="1" customWidth="1"/>
    <col min="7" max="7" width="14.7109375" style="0" hidden="1" customWidth="1"/>
    <col min="8" max="8" width="6.7109375" style="0" hidden="1" customWidth="1"/>
    <col min="9" max="9" width="22.7109375" style="0" hidden="1" customWidth="1"/>
    <col min="10" max="10" width="22.7109375" style="0" customWidth="1"/>
    <col min="11" max="11" width="5.7109375" style="0" customWidth="1"/>
    <col min="12" max="12" width="1.7109375" style="0" customWidth="1"/>
    <col min="13" max="14" width="5.7109375" style="0" customWidth="1"/>
    <col min="15" max="15" width="1.7109375" style="0" customWidth="1"/>
    <col min="16" max="17" width="5.7109375" style="0" customWidth="1"/>
    <col min="18" max="18" width="1.7109375" style="0" customWidth="1"/>
    <col min="19" max="20" width="5.7109375" style="0" customWidth="1"/>
    <col min="21" max="21" width="1.7109375" style="0" customWidth="1"/>
    <col min="22" max="22" width="5.7109375" style="0" customWidth="1"/>
    <col min="23" max="23" width="7.7109375" style="0" customWidth="1"/>
    <col min="24" max="24" width="5.7109375" style="0" customWidth="1"/>
    <col min="25" max="25" width="1.7109375" style="0" customWidth="1"/>
    <col min="26" max="26" width="5.7109375" style="0" customWidth="1"/>
    <col min="27" max="27" width="7.7109375" style="0" customWidth="1"/>
    <col min="28" max="28" width="10.8515625" style="0" customWidth="1"/>
    <col min="29" max="29" width="27.28125" style="0" customWidth="1"/>
    <col min="30" max="31" width="5.7109375" style="0" customWidth="1"/>
  </cols>
  <sheetData>
    <row r="1" spans="1:31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33">
      <c r="A2" s="4"/>
      <c r="B2" s="5"/>
      <c r="C2" s="5"/>
      <c r="D2" s="5"/>
      <c r="E2" s="5"/>
      <c r="F2" s="5"/>
      <c r="G2" s="5"/>
      <c r="H2" s="5"/>
      <c r="I2" s="5"/>
      <c r="J2" s="5"/>
      <c r="K2" s="509" t="s">
        <v>33</v>
      </c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6"/>
      <c r="AD2" s="7"/>
      <c r="AE2" s="8"/>
    </row>
    <row r="3" spans="1:31" ht="19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8"/>
    </row>
    <row r="4" spans="1:31" ht="34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10"/>
      <c r="L4" s="10"/>
      <c r="M4" s="10"/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07" t="s">
        <v>0</v>
      </c>
      <c r="AE4" s="8"/>
    </row>
    <row r="5" spans="1:31" ht="34.5" customHeight="1">
      <c r="A5" s="4"/>
      <c r="B5" s="5"/>
      <c r="C5" s="5"/>
      <c r="D5" s="5"/>
      <c r="E5" s="5"/>
      <c r="F5" s="5"/>
      <c r="G5" s="5"/>
      <c r="H5" s="5"/>
      <c r="I5" s="5"/>
      <c r="J5" s="12"/>
      <c r="K5" s="13"/>
      <c r="L5" s="13"/>
      <c r="M5" s="13"/>
      <c r="N5" s="1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08"/>
      <c r="AE5" s="8"/>
    </row>
    <row r="6" spans="1:31" s="20" customFormat="1" ht="34.5" customHeight="1">
      <c r="A6" s="14"/>
      <c r="B6" s="9"/>
      <c r="C6" s="9"/>
      <c r="D6" s="9"/>
      <c r="E6" s="9"/>
      <c r="F6" s="9"/>
      <c r="G6" s="9"/>
      <c r="H6" s="9"/>
      <c r="I6" s="9"/>
      <c r="J6" s="12"/>
      <c r="K6" s="498" t="str">
        <f>$K$14</f>
        <v>aa</v>
      </c>
      <c r="L6" s="499"/>
      <c r="M6" s="500"/>
      <c r="N6" s="498" t="str">
        <f>$K$16</f>
        <v>bb</v>
      </c>
      <c r="O6" s="499"/>
      <c r="P6" s="500"/>
      <c r="Q6" s="498" t="str">
        <f>$K$18</f>
        <v>cc</v>
      </c>
      <c r="R6" s="499"/>
      <c r="S6" s="500"/>
      <c r="T6" s="15"/>
      <c r="U6" s="15"/>
      <c r="V6" s="15"/>
      <c r="W6" s="9"/>
      <c r="X6" s="5"/>
      <c r="Y6" s="5"/>
      <c r="Z6" s="5"/>
      <c r="AA6" s="5"/>
      <c r="AB6" s="16"/>
      <c r="AC6" s="17" t="str">
        <f>$K$14</f>
        <v>aa</v>
      </c>
      <c r="AD6" s="18"/>
      <c r="AE6" s="19"/>
    </row>
    <row r="7" spans="1:31" s="20" customFormat="1" ht="34.5" customHeight="1" thickBot="1">
      <c r="A7" s="14"/>
      <c r="B7" s="9"/>
      <c r="C7" s="9"/>
      <c r="D7" s="9"/>
      <c r="E7" s="9"/>
      <c r="F7" s="9"/>
      <c r="G7" s="9"/>
      <c r="H7" s="9"/>
      <c r="I7" s="9"/>
      <c r="J7" s="5"/>
      <c r="K7" s="501"/>
      <c r="L7" s="495"/>
      <c r="M7" s="496"/>
      <c r="N7" s="501"/>
      <c r="O7" s="495"/>
      <c r="P7" s="496"/>
      <c r="Q7" s="501"/>
      <c r="R7" s="495"/>
      <c r="S7" s="496"/>
      <c r="T7" s="15"/>
      <c r="U7" s="15"/>
      <c r="V7" s="15"/>
      <c r="W7" s="9"/>
      <c r="X7" s="9"/>
      <c r="Y7" s="9"/>
      <c r="Z7" s="9"/>
      <c r="AA7" s="9"/>
      <c r="AB7" s="16"/>
      <c r="AC7" s="21" t="str">
        <f>$K$16</f>
        <v>bb</v>
      </c>
      <c r="AD7" s="22"/>
      <c r="AE7" s="19"/>
    </row>
    <row r="8" spans="1:31" s="20" customFormat="1" ht="34.5" customHeight="1" thickBot="1">
      <c r="A8" s="14"/>
      <c r="B8" s="23" t="s">
        <v>1</v>
      </c>
      <c r="C8" s="23"/>
      <c r="D8" s="23"/>
      <c r="E8" s="23"/>
      <c r="F8" s="23"/>
      <c r="G8" s="23"/>
      <c r="H8" s="23"/>
      <c r="I8" s="23"/>
      <c r="J8" s="5"/>
      <c r="K8" s="501"/>
      <c r="L8" s="495"/>
      <c r="M8" s="496"/>
      <c r="N8" s="501"/>
      <c r="O8" s="495"/>
      <c r="P8" s="496"/>
      <c r="Q8" s="501"/>
      <c r="R8" s="495"/>
      <c r="S8" s="496"/>
      <c r="T8" s="511" t="s">
        <v>0</v>
      </c>
      <c r="U8" s="512"/>
      <c r="V8" s="513"/>
      <c r="W8" s="24" t="s">
        <v>2</v>
      </c>
      <c r="X8" s="492" t="s">
        <v>3</v>
      </c>
      <c r="Y8" s="493"/>
      <c r="Z8" s="494"/>
      <c r="AA8" s="25" t="s">
        <v>4</v>
      </c>
      <c r="AB8" s="5"/>
      <c r="AC8" s="26"/>
      <c r="AD8" s="26"/>
      <c r="AE8" s="19"/>
    </row>
    <row r="9" spans="1:31" s="20" customFormat="1" ht="34.5" customHeight="1" thickTop="1">
      <c r="A9" s="14"/>
      <c r="B9" s="27">
        <f>IF(J9="","-",RANK(F9,$F$9:$F$11,0)+RANK(E9,$E$9:$E$11,0)%+ROW()%%)</f>
        <v>1.0109</v>
      </c>
      <c r="C9" s="28">
        <f>IF(B9="","",RANK(B9,$B$9:$B$11,1))</f>
        <v>1</v>
      </c>
      <c r="D9" s="29" t="str">
        <f>$K$14</f>
        <v>aa</v>
      </c>
      <c r="E9" s="30">
        <f>$W$9</f>
        <v>0</v>
      </c>
      <c r="F9" s="31">
        <f>SUM($X$9-$Z$9)</f>
        <v>0</v>
      </c>
      <c r="G9" s="32">
        <f>SMALL($B$9:$B$11,1)</f>
        <v>1.0109</v>
      </c>
      <c r="H9" s="33">
        <f>IF(G9="","",RANK(G9,$G$9:$G$11,1))</f>
        <v>1</v>
      </c>
      <c r="I9" s="34" t="str">
        <f>INDEX($D$9:$D$11,MATCH(G9,$B$9:$B$11,0),1)</f>
        <v>aa</v>
      </c>
      <c r="J9" s="35" t="str">
        <f>$K$14</f>
        <v>aa</v>
      </c>
      <c r="K9" s="36"/>
      <c r="L9" s="37"/>
      <c r="M9" s="38"/>
      <c r="N9" s="39">
        <f>IF($AD$6+$AD$7&gt;0,$AD$6,"")</f>
      </c>
      <c r="O9" s="40" t="s">
        <v>5</v>
      </c>
      <c r="P9" s="41">
        <f>IF($AD$6+$AD$7&gt;0,$AD$7,"")</f>
      </c>
      <c r="Q9" s="39">
        <f>IF($AD$9+$AD$10&gt;0,$AD$9,"")</f>
      </c>
      <c r="R9" s="40" t="s">
        <v>5</v>
      </c>
      <c r="S9" s="42">
        <f>IF($AD$9+$AD$10&gt;0,$AD$10,"")</f>
      </c>
      <c r="T9" s="43">
        <f>SUM(N9,Q9)</f>
        <v>0</v>
      </c>
      <c r="U9" s="44" t="s">
        <v>5</v>
      </c>
      <c r="V9" s="45">
        <f>SUM(P9,S9)</f>
        <v>0</v>
      </c>
      <c r="W9" s="46">
        <f>SUM(IF(N9="",0,N9-P9)+IF(Q9="",0,Q9-S9))</f>
        <v>0</v>
      </c>
      <c r="X9" s="47">
        <f>SUM(IF(K9="",0,1)+IF(K9&gt;M9,1)+IF(K9&lt;M9,-1))+(IF(N9="",0,1)+IF(N9&gt;P9,1)+IF(N9&lt;P9,-1))+(IF(Q9="",0,1)+IF(Q9&gt;S9,1)+IF(Q9&lt;S9,-1))</f>
        <v>0</v>
      </c>
      <c r="Y9" s="48" t="s">
        <v>5</v>
      </c>
      <c r="Z9" s="49">
        <f>SUM(IF(M9="",0,1)+IF(M9&gt;K9,1)+IF(M9&lt;K9,-1))+(IF(P9="",0,1)+IF(P9&gt;N9,1)+IF(P9&lt;N9,-1))+(IF(S9="",0,1)+IF(S9&gt;Q9,1)+IF(S9&lt;Q9,-1))</f>
        <v>0</v>
      </c>
      <c r="AA9" s="50">
        <f>IF($B$9="","",RANK($B$9,$B$9:$B$11,1))</f>
        <v>1</v>
      </c>
      <c r="AB9" s="16"/>
      <c r="AC9" s="17" t="str">
        <f>$K$14</f>
        <v>aa</v>
      </c>
      <c r="AD9" s="18"/>
      <c r="AE9" s="19"/>
    </row>
    <row r="10" spans="1:31" s="20" customFormat="1" ht="34.5" customHeight="1" thickBot="1">
      <c r="A10" s="14"/>
      <c r="B10" s="27">
        <f>IF(J10="","-",RANK(F10,$F$9:$F$11,0)+RANK(E10,$E$9:$E$11,0)%+ROW()%%)</f>
        <v>1.011</v>
      </c>
      <c r="C10" s="28">
        <f>IF(B10="","",RANK(B10,$B$9:$B$11,1))</f>
        <v>2</v>
      </c>
      <c r="D10" s="29" t="str">
        <f>$K$16</f>
        <v>bb</v>
      </c>
      <c r="E10" s="30">
        <f>$W$10</f>
        <v>0</v>
      </c>
      <c r="F10" s="31">
        <f>SUM($X$10-$Z$10)</f>
        <v>0</v>
      </c>
      <c r="G10" s="32">
        <f>SMALL($B$9:$B$11,2)</f>
        <v>1.011</v>
      </c>
      <c r="H10" s="33">
        <f>IF(G10="","",RANK(G10,$G$9:$G$11,1))</f>
        <v>2</v>
      </c>
      <c r="I10" s="34" t="str">
        <f>INDEX($D$9:$D$11,MATCH(G10,$B$9:$B$11,0),1)</f>
        <v>bb</v>
      </c>
      <c r="J10" s="35" t="str">
        <f>$K$16</f>
        <v>bb</v>
      </c>
      <c r="K10" s="51">
        <f>IF($AD$6+$AD$7&gt;0,$AD$7,"")</f>
      </c>
      <c r="L10" s="52" t="s">
        <v>5</v>
      </c>
      <c r="M10" s="53">
        <f>IF($AD$6+$AD$7&gt;0,$AD$6,"")</f>
      </c>
      <c r="N10" s="54"/>
      <c r="O10" s="54"/>
      <c r="P10" s="54"/>
      <c r="Q10" s="55">
        <f>IF($AD$12+$AD$13&gt;0,$AD$12,"")</f>
      </c>
      <c r="R10" s="52" t="s">
        <v>5</v>
      </c>
      <c r="S10" s="56">
        <f>IF($AD$12+$AD$13&gt;0,$AD$13,"")</f>
      </c>
      <c r="T10" s="57">
        <f>SUM(K10,Q10)</f>
        <v>0</v>
      </c>
      <c r="U10" s="58" t="s">
        <v>5</v>
      </c>
      <c r="V10" s="59">
        <f>SUM(M10,S10)</f>
        <v>0</v>
      </c>
      <c r="W10" s="60">
        <f>SUM(IF(K10="",0,K10-M10)+IF(Q10="",0,Q10-S10))</f>
        <v>0</v>
      </c>
      <c r="X10" s="61">
        <f>SUM(IF(K10="",0,1)+IF(K10&gt;M10,1)+IF(K10&lt;M10,-1))+(IF(N10="",0,1)+IF(N10&gt;P10,1)+IF(N10&lt;P10,-1))+(IF(Q10="",0,1)+IF(Q10&gt;S10,1)+IF(Q10&lt;S10,-1))</f>
        <v>0</v>
      </c>
      <c r="Y10" s="62" t="s">
        <v>5</v>
      </c>
      <c r="Z10" s="63">
        <f>SUM(IF(M10="",0,1)+IF(M10&gt;K10,1)+IF(M10&lt;K10,-1))+(IF(P10="",0,1)+IF(P10&gt;N10,1)+IF(P10&lt;N10,-1))+(IF(S10="",0,1)+IF(S10&gt;Q10,1)+IF(S10&lt;Q10,-1))</f>
        <v>0</v>
      </c>
      <c r="AA10" s="64">
        <f>IF($B$10="","",RANK($B$10,$B$9:$B$11,1))</f>
        <v>2</v>
      </c>
      <c r="AB10" s="9"/>
      <c r="AC10" s="17" t="str">
        <f>$K$18</f>
        <v>cc</v>
      </c>
      <c r="AD10" s="22"/>
      <c r="AE10" s="19"/>
    </row>
    <row r="11" spans="1:31" s="20" customFormat="1" ht="34.5" customHeight="1" thickBot="1">
      <c r="A11" s="14"/>
      <c r="B11" s="33">
        <f>IF(J11="","-",RANK(F11,$F$9:$F$11,0)+RANK(E11,$E$9:$E$11,0)%+ROW()%%)</f>
        <v>1.0111</v>
      </c>
      <c r="C11" s="31">
        <f>IF(B11="","",RANK(B11,$B$9:$B$11,1))</f>
        <v>3</v>
      </c>
      <c r="D11" s="29" t="str">
        <f>$K$18</f>
        <v>cc</v>
      </c>
      <c r="E11" s="30">
        <f>$W$11</f>
        <v>0</v>
      </c>
      <c r="F11" s="31">
        <f>SUM($X$11-$Z$11)</f>
        <v>0</v>
      </c>
      <c r="G11" s="65">
        <f>SMALL($B$9:$B$11,3)</f>
        <v>1.0111</v>
      </c>
      <c r="H11" s="33">
        <f>IF(G11="","",RANK(G11,$G$9:$G$11,1))</f>
        <v>3</v>
      </c>
      <c r="I11" s="66" t="str">
        <f>INDEX($D$9:$D$11,MATCH(G11,$B$9:$B$11,0),1)</f>
        <v>cc</v>
      </c>
      <c r="J11" s="35" t="str">
        <f>$K$18</f>
        <v>cc</v>
      </c>
      <c r="K11" s="67">
        <f>IF($AD$9+$AD$10&gt;0,$AD$10,"")</f>
      </c>
      <c r="L11" s="68" t="s">
        <v>5</v>
      </c>
      <c r="M11" s="69">
        <f>IF($AD$9+$AD$10&gt;0,$AD$9,"")</f>
      </c>
      <c r="N11" s="70">
        <f>IF($AD$12+$AD$13&gt;0,$AD$13,"")</f>
      </c>
      <c r="O11" s="68" t="s">
        <v>5</v>
      </c>
      <c r="P11" s="69">
        <f>IF($AD$12+$AD$13&gt;0,$AD$12,"")</f>
      </c>
      <c r="Q11" s="71"/>
      <c r="R11" s="72"/>
      <c r="S11" s="73"/>
      <c r="T11" s="74">
        <f>SUM(K11,N11)</f>
        <v>0</v>
      </c>
      <c r="U11" s="75" t="s">
        <v>5</v>
      </c>
      <c r="V11" s="76">
        <f>SUM(M11,P11)</f>
        <v>0</v>
      </c>
      <c r="W11" s="77">
        <f>SUM(IF(K11="",0,K11-M11)+IF(N11="",0,N11-P11))</f>
        <v>0</v>
      </c>
      <c r="X11" s="78">
        <f>SUM(IF(K11="",0,1)+IF(K11&gt;M11,1)+IF(K11&lt;M11,-1))+(IF(N11="",0,1)+IF(N11&gt;P11,1)+IF(N11&lt;P11,-1))+(IF(Q11="",0,1)+IF(Q11&gt;S11,1)+IF(Q11&lt;S11,-1))</f>
        <v>0</v>
      </c>
      <c r="Y11" s="79" t="s">
        <v>5</v>
      </c>
      <c r="Z11" s="80">
        <f>SUM(IF(M11="",0,1)+IF(M11&gt;K11,1)+IF(M11&lt;K11,-1))+(IF(P11="",0,1)+IF(P11&gt;N11,1)+IF(P11&lt;N11,-1))+(IF(S11="",0,1)+IF(S11&gt;Q11,1)+IF(S11&lt;Q11,-1))</f>
        <v>0</v>
      </c>
      <c r="AA11" s="81">
        <f>IF($B$11="","",RANK($B$11,$B$9:$B$11,1))</f>
        <v>3</v>
      </c>
      <c r="AB11" s="16"/>
      <c r="AC11" s="82"/>
      <c r="AD11" s="83"/>
      <c r="AE11" s="19"/>
    </row>
    <row r="12" spans="1:31" s="20" customFormat="1" ht="34.5" customHeight="1">
      <c r="A12" s="14"/>
      <c r="B12" s="9"/>
      <c r="C12" s="9"/>
      <c r="D12" s="9"/>
      <c r="E12" s="9"/>
      <c r="F12" s="9"/>
      <c r="G12" s="9"/>
      <c r="H12" s="9"/>
      <c r="I12" s="9"/>
      <c r="J12" s="12"/>
      <c r="K12" s="84"/>
      <c r="L12" s="84"/>
      <c r="M12" s="13"/>
      <c r="N12" s="13"/>
      <c r="O12" s="9"/>
      <c r="P12" s="9"/>
      <c r="Q12" s="9"/>
      <c r="R12" s="9"/>
      <c r="S12" s="9"/>
      <c r="T12" s="9"/>
      <c r="U12" s="9"/>
      <c r="V12" s="9"/>
      <c r="W12" s="9"/>
      <c r="X12" s="85"/>
      <c r="Y12" s="85"/>
      <c r="Z12" s="85"/>
      <c r="AA12" s="85"/>
      <c r="AB12" s="16"/>
      <c r="AC12" s="86" t="str">
        <f>$K$16</f>
        <v>bb</v>
      </c>
      <c r="AD12" s="18"/>
      <c r="AE12" s="19"/>
    </row>
    <row r="13" spans="1:31" s="20" customFormat="1" ht="34.5" customHeight="1" thickBot="1">
      <c r="A13" s="14"/>
      <c r="B13" s="9"/>
      <c r="C13" s="9"/>
      <c r="D13" s="9"/>
      <c r="E13" s="9"/>
      <c r="F13" s="9"/>
      <c r="G13" s="9"/>
      <c r="H13" s="9"/>
      <c r="I13" s="9"/>
      <c r="J13" s="5"/>
      <c r="K13" s="5"/>
      <c r="L13" s="5"/>
      <c r="M13" s="5"/>
      <c r="N13" s="5"/>
      <c r="O13" s="9"/>
      <c r="P13" s="9"/>
      <c r="Q13" s="9"/>
      <c r="R13" s="9"/>
      <c r="S13" s="9"/>
      <c r="T13" s="9"/>
      <c r="U13" s="9"/>
      <c r="V13" s="514" t="s">
        <v>6</v>
      </c>
      <c r="W13" s="515"/>
      <c r="X13" s="515"/>
      <c r="Y13" s="515"/>
      <c r="Z13" s="515"/>
      <c r="AA13" s="515"/>
      <c r="AB13" s="85"/>
      <c r="AC13" s="17" t="str">
        <f>$K$18</f>
        <v>cc</v>
      </c>
      <c r="AD13" s="22"/>
      <c r="AE13" s="19"/>
    </row>
    <row r="14" spans="1:31" s="20" customFormat="1" ht="34.5" customHeight="1" thickBot="1" thickTop="1">
      <c r="A14" s="14"/>
      <c r="B14" s="9"/>
      <c r="C14" s="9"/>
      <c r="D14" s="9"/>
      <c r="E14" s="9"/>
      <c r="F14" s="9"/>
      <c r="G14" s="9"/>
      <c r="H14" s="9"/>
      <c r="I14" s="9"/>
      <c r="J14" s="88" t="s">
        <v>7</v>
      </c>
      <c r="K14" s="518" t="s">
        <v>8</v>
      </c>
      <c r="L14" s="519"/>
      <c r="M14" s="519"/>
      <c r="N14" s="519"/>
      <c r="O14" s="519"/>
      <c r="P14" s="519"/>
      <c r="Q14" s="520"/>
      <c r="R14" s="9"/>
      <c r="S14" s="9"/>
      <c r="T14" s="9"/>
      <c r="U14" s="9"/>
      <c r="V14" s="516" t="str">
        <f>$I$9</f>
        <v>aa</v>
      </c>
      <c r="W14" s="517"/>
      <c r="X14" s="517"/>
      <c r="Y14" s="517"/>
      <c r="Z14" s="517"/>
      <c r="AA14" s="502"/>
      <c r="AB14" s="16"/>
      <c r="AC14" s="82"/>
      <c r="AD14" s="83"/>
      <c r="AE14" s="19"/>
    </row>
    <row r="15" spans="1:31" s="20" customFormat="1" ht="34.5" customHeight="1" thickBot="1" thickTop="1">
      <c r="A15" s="14"/>
      <c r="B15" s="9"/>
      <c r="C15" s="9"/>
      <c r="D15" s="9"/>
      <c r="E15" s="9"/>
      <c r="F15" s="9"/>
      <c r="G15" s="9"/>
      <c r="H15" s="9"/>
      <c r="I15" s="9"/>
      <c r="J15" s="88"/>
      <c r="K15" s="5"/>
      <c r="L15" s="5"/>
      <c r="M15" s="5"/>
      <c r="N15" s="5"/>
      <c r="O15" s="9"/>
      <c r="P15" s="9"/>
      <c r="Q15" s="9"/>
      <c r="R15" s="9"/>
      <c r="S15" s="9"/>
      <c r="T15" s="9"/>
      <c r="U15" s="9"/>
      <c r="V15" s="503" t="s">
        <v>9</v>
      </c>
      <c r="W15" s="504"/>
      <c r="X15" s="504"/>
      <c r="Y15" s="504"/>
      <c r="Z15" s="504"/>
      <c r="AA15" s="504"/>
      <c r="AB15" s="85"/>
      <c r="AC15" s="89"/>
      <c r="AD15" s="89"/>
      <c r="AE15" s="19"/>
    </row>
    <row r="16" spans="1:31" s="20" customFormat="1" ht="34.5" customHeight="1" thickBot="1" thickTop="1">
      <c r="A16" s="14"/>
      <c r="B16" s="9"/>
      <c r="C16" s="9"/>
      <c r="D16" s="9"/>
      <c r="E16" s="9"/>
      <c r="F16" s="9"/>
      <c r="G16" s="9"/>
      <c r="H16" s="9"/>
      <c r="I16" s="9"/>
      <c r="J16" s="88" t="s">
        <v>10</v>
      </c>
      <c r="K16" s="521" t="s">
        <v>11</v>
      </c>
      <c r="L16" s="519"/>
      <c r="M16" s="519"/>
      <c r="N16" s="519"/>
      <c r="O16" s="519"/>
      <c r="P16" s="519"/>
      <c r="Q16" s="520"/>
      <c r="R16" s="9"/>
      <c r="S16" s="9"/>
      <c r="T16" s="9"/>
      <c r="U16" s="9"/>
      <c r="V16" s="516" t="str">
        <f>$I$10</f>
        <v>bb</v>
      </c>
      <c r="W16" s="517"/>
      <c r="X16" s="517"/>
      <c r="Y16" s="517"/>
      <c r="Z16" s="517"/>
      <c r="AA16" s="502"/>
      <c r="AB16" s="16"/>
      <c r="AC16" s="89"/>
      <c r="AD16" s="89"/>
      <c r="AE16" s="19"/>
    </row>
    <row r="17" spans="1:31" s="20" customFormat="1" ht="34.5" customHeight="1" thickBot="1" thickTop="1">
      <c r="A17" s="14"/>
      <c r="B17" s="9"/>
      <c r="C17" s="9"/>
      <c r="D17" s="9"/>
      <c r="E17" s="9"/>
      <c r="F17" s="9"/>
      <c r="G17" s="9"/>
      <c r="H17" s="9"/>
      <c r="I17" s="9"/>
      <c r="J17" s="88"/>
      <c r="K17" s="13"/>
      <c r="L17" s="13"/>
      <c r="M17" s="13"/>
      <c r="N17" s="13"/>
      <c r="O17" s="9"/>
      <c r="P17" s="9"/>
      <c r="Q17" s="9"/>
      <c r="R17" s="9"/>
      <c r="S17" s="9"/>
      <c r="T17" s="9"/>
      <c r="U17" s="9"/>
      <c r="V17" s="503" t="s">
        <v>12</v>
      </c>
      <c r="W17" s="504"/>
      <c r="X17" s="504"/>
      <c r="Y17" s="504"/>
      <c r="Z17" s="504"/>
      <c r="AA17" s="504"/>
      <c r="AB17" s="85"/>
      <c r="AC17" s="90"/>
      <c r="AD17" s="90"/>
      <c r="AE17" s="19"/>
    </row>
    <row r="18" spans="1:31" s="20" customFormat="1" ht="34.5" customHeight="1" thickBot="1" thickTop="1">
      <c r="A18" s="14"/>
      <c r="B18" s="9"/>
      <c r="C18" s="9"/>
      <c r="D18" s="9"/>
      <c r="E18" s="9"/>
      <c r="F18" s="9"/>
      <c r="G18" s="9"/>
      <c r="H18" s="9"/>
      <c r="I18" s="9"/>
      <c r="J18" s="88" t="s">
        <v>13</v>
      </c>
      <c r="K18" s="521" t="s">
        <v>14</v>
      </c>
      <c r="L18" s="519"/>
      <c r="M18" s="519"/>
      <c r="N18" s="519"/>
      <c r="O18" s="519"/>
      <c r="P18" s="519"/>
      <c r="Q18" s="520"/>
      <c r="R18" s="13"/>
      <c r="S18" s="13"/>
      <c r="T18" s="13"/>
      <c r="U18" s="13"/>
      <c r="V18" s="516" t="str">
        <f>$I$11</f>
        <v>cc</v>
      </c>
      <c r="W18" s="517"/>
      <c r="X18" s="517"/>
      <c r="Y18" s="517"/>
      <c r="Z18" s="517"/>
      <c r="AA18" s="502"/>
      <c r="AB18" s="16"/>
      <c r="AC18" s="89"/>
      <c r="AD18" s="89"/>
      <c r="AE18" s="19"/>
    </row>
    <row r="19" spans="1:31" s="20" customFormat="1" ht="34.5" customHeight="1">
      <c r="A19" s="14"/>
      <c r="B19" s="9"/>
      <c r="C19" s="9"/>
      <c r="D19" s="9"/>
      <c r="E19" s="9"/>
      <c r="F19" s="9"/>
      <c r="G19" s="9"/>
      <c r="H19" s="9"/>
      <c r="I19" s="9"/>
      <c r="J19" s="88"/>
      <c r="K19" s="5"/>
      <c r="L19" s="5"/>
      <c r="M19" s="5"/>
      <c r="N19" s="5"/>
      <c r="O19" s="9"/>
      <c r="P19" s="9"/>
      <c r="Q19" s="12"/>
      <c r="R19" s="13"/>
      <c r="S19" s="13"/>
      <c r="T19" s="13"/>
      <c r="U19" s="13"/>
      <c r="V19" s="13"/>
      <c r="W19" s="91"/>
      <c r="X19" s="91"/>
      <c r="Y19" s="91"/>
      <c r="Z19" s="91"/>
      <c r="AA19" s="91"/>
      <c r="AB19" s="9"/>
      <c r="AC19" s="89"/>
      <c r="AD19" s="89"/>
      <c r="AE19" s="19"/>
    </row>
    <row r="20" spans="1:31" ht="34.5" customHeight="1" thickBot="1">
      <c r="A20" s="92"/>
      <c r="B20" s="93"/>
      <c r="C20" s="93"/>
      <c r="D20" s="93"/>
      <c r="E20" s="93"/>
      <c r="F20" s="93"/>
      <c r="G20" s="93"/>
      <c r="H20" s="93"/>
      <c r="I20" s="93"/>
      <c r="J20" s="505" t="s">
        <v>31</v>
      </c>
      <c r="K20" s="506"/>
      <c r="L20" s="506"/>
      <c r="M20" s="506"/>
      <c r="N20" s="506"/>
      <c r="O20" s="506"/>
      <c r="P20" s="93"/>
      <c r="Q20" s="497"/>
      <c r="R20" s="497"/>
      <c r="S20" s="497"/>
      <c r="T20" s="94"/>
      <c r="U20" s="94"/>
      <c r="V20" s="94"/>
      <c r="W20" s="95"/>
      <c r="X20" s="96"/>
      <c r="Y20" s="96"/>
      <c r="Z20" s="96"/>
      <c r="AA20" s="96"/>
      <c r="AB20" s="94"/>
      <c r="AC20" s="94"/>
      <c r="AD20" s="94"/>
      <c r="AE20" s="97"/>
    </row>
  </sheetData>
  <mergeCells count="18">
    <mergeCell ref="AD4:AD5"/>
    <mergeCell ref="K2:AB2"/>
    <mergeCell ref="Q20:S20"/>
    <mergeCell ref="K6:M8"/>
    <mergeCell ref="N6:P8"/>
    <mergeCell ref="X8:Z8"/>
    <mergeCell ref="Q6:S8"/>
    <mergeCell ref="K14:Q14"/>
    <mergeCell ref="K16:Q16"/>
    <mergeCell ref="K18:Q18"/>
    <mergeCell ref="V16:AA16"/>
    <mergeCell ref="V17:AA17"/>
    <mergeCell ref="V18:AA18"/>
    <mergeCell ref="J20:O20"/>
    <mergeCell ref="T8:V8"/>
    <mergeCell ref="V13:AA13"/>
    <mergeCell ref="V14:AA14"/>
    <mergeCell ref="V15:AA1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showGridLines="0" zoomScale="50" zoomScaleNormal="50" workbookViewId="0" topLeftCell="A1">
      <selection activeCell="AC9" sqref="AC9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6" width="6.7109375" style="0" hidden="1" customWidth="1"/>
    <col min="7" max="7" width="14.7109375" style="0" hidden="1" customWidth="1"/>
    <col min="8" max="8" width="6.7109375" style="0" hidden="1" customWidth="1"/>
    <col min="9" max="9" width="22.7109375" style="0" hidden="1" customWidth="1"/>
    <col min="10" max="10" width="22.7109375" style="0" customWidth="1"/>
    <col min="11" max="11" width="5.7109375" style="0" customWidth="1"/>
    <col min="12" max="12" width="1.7109375" style="0" customWidth="1"/>
    <col min="13" max="14" width="5.7109375" style="0" customWidth="1"/>
    <col min="15" max="15" width="1.7109375" style="0" customWidth="1"/>
    <col min="16" max="17" width="5.7109375" style="0" customWidth="1"/>
    <col min="18" max="18" width="1.7109375" style="0" customWidth="1"/>
    <col min="19" max="20" width="5.7109375" style="0" customWidth="1"/>
    <col min="21" max="21" width="1.7109375" style="0" customWidth="1"/>
    <col min="22" max="23" width="5.7109375" style="0" customWidth="1"/>
    <col min="24" max="24" width="1.7109375" style="0" customWidth="1"/>
    <col min="25" max="25" width="5.7109375" style="0" customWidth="1"/>
    <col min="26" max="26" width="7.7109375" style="0" customWidth="1"/>
    <col min="27" max="27" width="5.7109375" style="0" customWidth="1"/>
    <col min="28" max="28" width="1.7109375" style="0" customWidth="1"/>
    <col min="29" max="29" width="5.7109375" style="0" customWidth="1"/>
    <col min="30" max="30" width="7.7109375" style="0" customWidth="1"/>
    <col min="31" max="31" width="10.8515625" style="0" customWidth="1"/>
    <col min="32" max="32" width="27.28125" style="0" customWidth="1"/>
    <col min="33" max="34" width="5.7109375" style="0" customWidth="1"/>
  </cols>
  <sheetData>
    <row r="1" spans="1:34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spans="1:34" ht="33">
      <c r="A2" s="4"/>
      <c r="B2" s="5"/>
      <c r="C2" s="5"/>
      <c r="D2" s="5"/>
      <c r="E2" s="5"/>
      <c r="F2" s="5"/>
      <c r="G2" s="5"/>
      <c r="H2" s="5"/>
      <c r="I2" s="5"/>
      <c r="J2" s="5"/>
      <c r="K2" s="509" t="s">
        <v>32</v>
      </c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6"/>
      <c r="AG2" s="7"/>
      <c r="AH2" s="8"/>
    </row>
    <row r="3" spans="1:34" ht="19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8"/>
    </row>
    <row r="4" spans="1:34" ht="34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10"/>
      <c r="L4" s="10"/>
      <c r="M4" s="10"/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07" t="s">
        <v>0</v>
      </c>
      <c r="AH4" s="8"/>
    </row>
    <row r="5" spans="1:34" ht="34.5" customHeight="1">
      <c r="A5" s="4"/>
      <c r="B5" s="5"/>
      <c r="C5" s="5"/>
      <c r="D5" s="5"/>
      <c r="E5" s="5"/>
      <c r="F5" s="5"/>
      <c r="G5" s="5"/>
      <c r="H5" s="5"/>
      <c r="I5" s="5"/>
      <c r="J5" s="12"/>
      <c r="K5" s="13"/>
      <c r="L5" s="13"/>
      <c r="M5" s="13"/>
      <c r="N5" s="1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08"/>
      <c r="AH5" s="8"/>
    </row>
    <row r="6" spans="1:34" s="20" customFormat="1" ht="34.5" customHeight="1">
      <c r="A6" s="14"/>
      <c r="B6" s="9"/>
      <c r="C6" s="9"/>
      <c r="D6" s="9"/>
      <c r="E6" s="9"/>
      <c r="F6" s="9"/>
      <c r="G6" s="9"/>
      <c r="H6" s="9"/>
      <c r="I6" s="9"/>
      <c r="J6" s="12"/>
      <c r="K6" s="498" t="str">
        <f>$K$15</f>
        <v>aa</v>
      </c>
      <c r="L6" s="499"/>
      <c r="M6" s="500"/>
      <c r="N6" s="498" t="str">
        <f>$K$17</f>
        <v>bb</v>
      </c>
      <c r="O6" s="499"/>
      <c r="P6" s="500"/>
      <c r="Q6" s="498" t="str">
        <f>$K$19</f>
        <v>cc</v>
      </c>
      <c r="R6" s="499"/>
      <c r="S6" s="500"/>
      <c r="T6" s="498" t="str">
        <f>$K$21</f>
        <v>dd</v>
      </c>
      <c r="U6" s="499"/>
      <c r="V6" s="500"/>
      <c r="W6" s="15"/>
      <c r="X6" s="15"/>
      <c r="Y6" s="15"/>
      <c r="Z6" s="9"/>
      <c r="AA6" s="5"/>
      <c r="AB6" s="5"/>
      <c r="AC6" s="5"/>
      <c r="AD6" s="5"/>
      <c r="AE6" s="16"/>
      <c r="AF6" s="17" t="str">
        <f>$K$15</f>
        <v>aa</v>
      </c>
      <c r="AG6" s="18"/>
      <c r="AH6" s="19"/>
    </row>
    <row r="7" spans="1:34" s="20" customFormat="1" ht="34.5" customHeight="1" thickBot="1">
      <c r="A7" s="14"/>
      <c r="B7" s="9"/>
      <c r="C7" s="9"/>
      <c r="D7" s="9"/>
      <c r="E7" s="9"/>
      <c r="F7" s="9"/>
      <c r="G7" s="9"/>
      <c r="H7" s="9"/>
      <c r="I7" s="9"/>
      <c r="J7" s="5"/>
      <c r="K7" s="501"/>
      <c r="L7" s="495"/>
      <c r="M7" s="496"/>
      <c r="N7" s="501"/>
      <c r="O7" s="495"/>
      <c r="P7" s="496"/>
      <c r="Q7" s="501"/>
      <c r="R7" s="495"/>
      <c r="S7" s="496"/>
      <c r="T7" s="501"/>
      <c r="U7" s="495"/>
      <c r="V7" s="496"/>
      <c r="W7" s="15"/>
      <c r="X7" s="15"/>
      <c r="Y7" s="15"/>
      <c r="Z7" s="9"/>
      <c r="AA7" s="9"/>
      <c r="AB7" s="9"/>
      <c r="AC7" s="9"/>
      <c r="AD7" s="9"/>
      <c r="AE7" s="16"/>
      <c r="AF7" s="21" t="str">
        <f>$K$17</f>
        <v>bb</v>
      </c>
      <c r="AG7" s="22"/>
      <c r="AH7" s="19"/>
    </row>
    <row r="8" spans="1:34" s="20" customFormat="1" ht="34.5" customHeight="1" thickBot="1">
      <c r="A8" s="14"/>
      <c r="B8" s="23" t="s">
        <v>1</v>
      </c>
      <c r="C8" s="23"/>
      <c r="D8" s="23"/>
      <c r="E8" s="23"/>
      <c r="F8" s="23"/>
      <c r="G8" s="23"/>
      <c r="H8" s="23"/>
      <c r="I8" s="23"/>
      <c r="J8" s="5"/>
      <c r="K8" s="501"/>
      <c r="L8" s="495"/>
      <c r="M8" s="496"/>
      <c r="N8" s="501"/>
      <c r="O8" s="495"/>
      <c r="P8" s="496"/>
      <c r="Q8" s="501"/>
      <c r="R8" s="495"/>
      <c r="S8" s="496"/>
      <c r="T8" s="501"/>
      <c r="U8" s="495"/>
      <c r="V8" s="496"/>
      <c r="W8" s="529" t="s">
        <v>0</v>
      </c>
      <c r="X8" s="530"/>
      <c r="Y8" s="530"/>
      <c r="Z8" s="98" t="s">
        <v>15</v>
      </c>
      <c r="AA8" s="492" t="s">
        <v>3</v>
      </c>
      <c r="AB8" s="493"/>
      <c r="AC8" s="494"/>
      <c r="AD8" s="25" t="s">
        <v>4</v>
      </c>
      <c r="AE8" s="5"/>
      <c r="AF8" s="26"/>
      <c r="AG8" s="26"/>
      <c r="AH8" s="19"/>
    </row>
    <row r="9" spans="1:34" s="20" customFormat="1" ht="34.5" customHeight="1" thickTop="1">
      <c r="A9" s="14"/>
      <c r="B9" s="27">
        <f>IF(J9="","-",RANK(F9,$F$9:$F$12,0)+RANK(E9,$E$9:$E$12,0)%+ROW()%%)</f>
        <v>1.0109</v>
      </c>
      <c r="C9" s="28">
        <f>IF(B9="","",RANK(B9,$B$9:$B$12,1))</f>
        <v>1</v>
      </c>
      <c r="D9" s="29" t="str">
        <f>$K$15</f>
        <v>aa</v>
      </c>
      <c r="E9" s="30">
        <f>$Z$9</f>
        <v>0</v>
      </c>
      <c r="F9" s="31">
        <f>SUM($AA$9-$AC$9)</f>
        <v>0</v>
      </c>
      <c r="G9" s="32">
        <f>SMALL($B$9:$B$12,1)</f>
        <v>1.0109</v>
      </c>
      <c r="H9" s="28">
        <f>IF(G9="","",RANK(G9,$G$9:$G$12,1))</f>
        <v>1</v>
      </c>
      <c r="I9" s="99" t="str">
        <f>INDEX($D$9:$D$12,MATCH(G9,$B$9:$B$12,0),1)</f>
        <v>aa</v>
      </c>
      <c r="J9" s="35" t="str">
        <f>$K$15</f>
        <v>aa</v>
      </c>
      <c r="K9" s="36"/>
      <c r="L9" s="37"/>
      <c r="M9" s="38"/>
      <c r="N9" s="39">
        <f>IF($AG$6+$AG$7&gt;0,$AG$6,"")</f>
      </c>
      <c r="O9" s="40" t="s">
        <v>5</v>
      </c>
      <c r="P9" s="41">
        <f>IF($AG$6+$AG$7&gt;0,$AG$7,"")</f>
      </c>
      <c r="Q9" s="39">
        <f>IF($AG$12+$AG$13&gt;0,$AG$13,"")</f>
      </c>
      <c r="R9" s="40" t="s">
        <v>5</v>
      </c>
      <c r="S9" s="41">
        <f>IF($AG$12+$AG$13&gt;0,$AG$12,"")</f>
      </c>
      <c r="T9" s="39">
        <f>IF($AG$18+$AG$19&gt;0,$AG$19,"")</f>
      </c>
      <c r="U9" s="40" t="s">
        <v>5</v>
      </c>
      <c r="V9" s="42">
        <f>IF($AG$18+$AG$19&gt;0,$AG$18,"")</f>
      </c>
      <c r="W9" s="43">
        <f>SUM(N9,Q9,T9)</f>
        <v>0</v>
      </c>
      <c r="X9" s="44" t="s">
        <v>5</v>
      </c>
      <c r="Y9" s="45">
        <f>SUM(P9,S9,V9)</f>
        <v>0</v>
      </c>
      <c r="Z9" s="100">
        <f>SUM(IF(N9="",0,N9-P9)+IF(Q9="",0,Q9-S9)+IF(T9="",0,T9-V9))</f>
        <v>0</v>
      </c>
      <c r="AA9" s="47">
        <f>SUM(IF(K9="",0,1)+IF(K9&gt;M9,1)+IF(K9&lt;M9,-1))+(IF(N9="",0,1)+IF(N9&gt;P9,1)+IF(N9&lt;P9,-1))+(IF(Q9="",0,1)+IF(Q9&gt;S9,1)+IF(Q9&lt;S9,-1))+(IF(T9="",0,1)+IF(T9&gt;V9,1)+IF(T9&lt;V9,-1))</f>
        <v>0</v>
      </c>
      <c r="AB9" s="48" t="s">
        <v>5</v>
      </c>
      <c r="AC9" s="49">
        <f>SUM(IF(M9="",0,1)+IF(M9&gt;K9,1)+IF(M9&lt;K9,-1))+(IF(P9="",0,1)+IF(P9&gt;N9,1)+IF(P9&lt;N9,-1))+(IF(S9="",0,1)+IF(S9&gt;Q9,1)+IF(S9&lt;Q9,-1))+(IF(V9="",0,1)+IF(V9&gt;T9,1)+IF(V9&lt;T9,-1))</f>
        <v>0</v>
      </c>
      <c r="AD9" s="50">
        <f>IF($B$9="","",RANK($B$9,$B$9:$B$12,1))</f>
        <v>1</v>
      </c>
      <c r="AE9" s="16"/>
      <c r="AF9" s="86" t="str">
        <f>$K$19</f>
        <v>cc</v>
      </c>
      <c r="AG9" s="18"/>
      <c r="AH9" s="19"/>
    </row>
    <row r="10" spans="1:34" s="20" customFormat="1" ht="34.5" customHeight="1" thickBot="1">
      <c r="A10" s="14"/>
      <c r="B10" s="27">
        <f>IF(J10="","-",RANK(F10,$F$9:$F$12,0)+RANK(E10,$E$9:$E$12,0)%+ROW()%%)</f>
        <v>1.011</v>
      </c>
      <c r="C10" s="28">
        <f>IF(B10="","",RANK(B10,$B$9:$B$12,1))</f>
        <v>2</v>
      </c>
      <c r="D10" s="29" t="str">
        <f>$K$17</f>
        <v>bb</v>
      </c>
      <c r="E10" s="30">
        <f>$Z$10</f>
        <v>0</v>
      </c>
      <c r="F10" s="31">
        <f>SUM($AA$10-$AC$10)</f>
        <v>0</v>
      </c>
      <c r="G10" s="32">
        <f>SMALL($B$9:$B$12,2)</f>
        <v>1.011</v>
      </c>
      <c r="H10" s="28">
        <f>IF(G10="","",RANK(G10,$G$9:$G$12,1))</f>
        <v>2</v>
      </c>
      <c r="I10" s="99" t="str">
        <f>INDEX($D$9:$D$12,MATCH(G10,$B$9:$B$12,0),1)</f>
        <v>bb</v>
      </c>
      <c r="J10" s="35" t="str">
        <f>$K$17</f>
        <v>bb</v>
      </c>
      <c r="K10" s="51">
        <f>IF($AG$6+$AG$7&gt;0,$AG$7,"")</f>
      </c>
      <c r="L10" s="52" t="s">
        <v>5</v>
      </c>
      <c r="M10" s="53">
        <f>IF($AG$6+$AG$7&gt;0,$AG$6,"")</f>
      </c>
      <c r="N10" s="54"/>
      <c r="O10" s="54"/>
      <c r="P10" s="54"/>
      <c r="Q10" s="55">
        <f>IF($AG$21+$AG$22&gt;0,$AG$22,"")</f>
      </c>
      <c r="R10" s="52" t="s">
        <v>5</v>
      </c>
      <c r="S10" s="53">
        <f>IF($AG$21+$AG$22&gt;0,$AG$21,"")</f>
      </c>
      <c r="T10" s="55">
        <f>IF($AG$15+$AG$16&gt;0,$AG$15,"")</f>
      </c>
      <c r="U10" s="52" t="s">
        <v>5</v>
      </c>
      <c r="V10" s="56">
        <f>IF($AG$15+$AG$16&gt;0,$AG$16,"")</f>
      </c>
      <c r="W10" s="57">
        <f>SUM(K10,Q10,T10)</f>
        <v>0</v>
      </c>
      <c r="X10" s="58" t="s">
        <v>5</v>
      </c>
      <c r="Y10" s="59">
        <f>SUM(M10,S10,V10)</f>
        <v>0</v>
      </c>
      <c r="Z10" s="101">
        <f>SUM(IF(K10="",0,K10-M10)+IF(Q10="",0,Q10-S10)+IF(T10="",0,T10-V10))</f>
        <v>0</v>
      </c>
      <c r="AA10" s="102">
        <f>SUM(IF(K10="",0,1)+IF(K10&gt;M10,1)+IF(K10&lt;M10,-1))+(IF(N10="",0,1)+IF(N10&gt;P10,1)+IF(N10&lt;P10,-1))+(IF(Q10="",0,1)+IF(Q10&gt;S10,1)+IF(Q10&lt;S10,-1))+(IF(T10="",0,1)+IF(T10&gt;V10,1)+IF(T10&lt;V10,-1))</f>
        <v>0</v>
      </c>
      <c r="AB10" s="62" t="s">
        <v>5</v>
      </c>
      <c r="AC10" s="103">
        <f>SUM(IF(M10="",0,1)+IF(M10&gt;K10,1)+IF(M10&lt;K10,-1))+(IF(P10="",0,1)+IF(P10&gt;N10,1)+IF(P10&lt;N10,-1))+(IF(S10="",0,1)+IF(S10&gt;Q10,1)+IF(S10&lt;Q10,-1))+(IF(V10="",0,1)+IF(V10&gt;T10,1)+IF(V10&lt;T10,-1))</f>
        <v>0</v>
      </c>
      <c r="AD10" s="64">
        <f>IF($B$10="","",RANK($B$10,$B$9:$B$12,1))</f>
        <v>2</v>
      </c>
      <c r="AE10" s="9"/>
      <c r="AF10" s="21" t="str">
        <f>$K$21</f>
        <v>dd</v>
      </c>
      <c r="AG10" s="22"/>
      <c r="AH10" s="19"/>
    </row>
    <row r="11" spans="1:34" s="20" customFormat="1" ht="34.5" customHeight="1">
      <c r="A11" s="14"/>
      <c r="B11" s="27">
        <f>IF(J11="","-",RANK(F11,$F$9:$F$12,0)+RANK(E11,$E$9:$E$12,0)%+ROW()%%)</f>
        <v>1.0111</v>
      </c>
      <c r="C11" s="28">
        <f>IF(B11="","",RANK(B11,$B$9:$B$12,1))</f>
        <v>3</v>
      </c>
      <c r="D11" s="29" t="str">
        <f>$K$19</f>
        <v>cc</v>
      </c>
      <c r="E11" s="30">
        <f>$Z$11</f>
        <v>0</v>
      </c>
      <c r="F11" s="31">
        <f>SUM($AA$11-$AC$11)</f>
        <v>0</v>
      </c>
      <c r="G11" s="32">
        <f>SMALL($B$9:$B$12,3)</f>
        <v>1.0111</v>
      </c>
      <c r="H11" s="28">
        <f>IF(G11="","",RANK(G11,$G$9:$G$12,1))</f>
        <v>3</v>
      </c>
      <c r="I11" s="99" t="str">
        <f>INDEX($D$9:$D$12,MATCH(G11,$B$9:$B$12,0),1)</f>
        <v>cc</v>
      </c>
      <c r="J11" s="35" t="str">
        <f>$K$19</f>
        <v>cc</v>
      </c>
      <c r="K11" s="51">
        <f>IF($AG$12+$AG$13&gt;0,$AG$12,"")</f>
      </c>
      <c r="L11" s="52" t="s">
        <v>5</v>
      </c>
      <c r="M11" s="104">
        <f>IF($AG$12+$AG$13&gt;0,$AG$13,"")</f>
      </c>
      <c r="N11" s="55">
        <f>IF($AG$21+$AG$22&gt;0,$AG$21,"")</f>
      </c>
      <c r="O11" s="52" t="s">
        <v>5</v>
      </c>
      <c r="P11" s="104">
        <f>IF($AG$21+$AG$22&gt;0,$AG$22,"")</f>
      </c>
      <c r="Q11" s="105"/>
      <c r="R11" s="106"/>
      <c r="S11" s="107"/>
      <c r="T11" s="55">
        <f>IF($AG$9+$AG$10&gt;0,$AG$9,"")</f>
      </c>
      <c r="U11" s="52" t="s">
        <v>5</v>
      </c>
      <c r="V11" s="56">
        <f>IF($AG$9+$AG$10&gt;0,$AG$10,"")</f>
      </c>
      <c r="W11" s="57">
        <f>SUM(K11,N11,T11)</f>
        <v>0</v>
      </c>
      <c r="X11" s="58" t="s">
        <v>5</v>
      </c>
      <c r="Y11" s="59">
        <f>SUM(M11,P11,V11)</f>
        <v>0</v>
      </c>
      <c r="Z11" s="101">
        <f>SUM(IF(K11="",0,K11-M11)+IF(N11="",0,N11-P11)+IF(T11="",0,T11-V11))</f>
        <v>0</v>
      </c>
      <c r="AA11" s="102">
        <f>SUM(IF(K11="",0,1)+IF(K11&gt;M11,1)+IF(K11&lt;M11,-1))+(IF(N11="",0,1)+IF(N11&gt;P11,1)+IF(N11&lt;P11,-1))+(IF(Q11="",0,1)+IF(Q11&gt;S11,1)+IF(Q11&lt;S11,-1))+(IF(T11="",0,1)+IF(T11&gt;V11,1)+IF(T11&lt;V11,-1))</f>
        <v>0</v>
      </c>
      <c r="AB11" s="62" t="s">
        <v>5</v>
      </c>
      <c r="AC11" s="103">
        <f>SUM(IF(M11="",0,1)+IF(M11&gt;K11,1)+IF(M11&lt;K11,-1))+(IF(P11="",0,1)+IF(P11&gt;N11,1)+IF(P11&lt;N11,-1))+(IF(S11="",0,1)+IF(S11&gt;Q11,1)+IF(S11&lt;Q11,-1))+(IF(V11="",0,1)+IF(V11&gt;T11,1)+IF(V11&lt;T11,-1))</f>
        <v>0</v>
      </c>
      <c r="AD11" s="64">
        <f>IF($B$11="","",RANK($B$11,$B$9:$B$12,1))</f>
        <v>3</v>
      </c>
      <c r="AE11" s="16"/>
      <c r="AF11" s="82"/>
      <c r="AG11" s="83"/>
      <c r="AH11" s="19"/>
    </row>
    <row r="12" spans="1:34" s="20" customFormat="1" ht="34.5" customHeight="1" thickBot="1">
      <c r="A12" s="14"/>
      <c r="B12" s="33">
        <f>IF(J12="","-",RANK(F12,$F$9:$F$12,0)+RANK(E12,$E$9:$E$12,0)%+ROW()%%)</f>
        <v>1.0112</v>
      </c>
      <c r="C12" s="31">
        <f>IF(B12="","",RANK(B12,$B$9:$B$12,1))</f>
        <v>4</v>
      </c>
      <c r="D12" s="66" t="str">
        <f>$K$21</f>
        <v>dd</v>
      </c>
      <c r="E12" s="30">
        <f>$Z$12</f>
        <v>0</v>
      </c>
      <c r="F12" s="31">
        <f>SUM($AA$12-$AC$12)</f>
        <v>0</v>
      </c>
      <c r="G12" s="65">
        <f>SMALL($B$9:$B$12,4)</f>
        <v>1.0112</v>
      </c>
      <c r="H12" s="33">
        <f>IF(G12="","",RANK(G12,$G$9:$G$12,1))</f>
        <v>4</v>
      </c>
      <c r="I12" s="108" t="str">
        <f>INDEX($D$9:$D$12,MATCH(G12,$B$9:$B$12,0),1)</f>
        <v>dd</v>
      </c>
      <c r="J12" s="35" t="str">
        <f>$K$21</f>
        <v>dd</v>
      </c>
      <c r="K12" s="67">
        <f>IF($AG$18+$AG$19&gt;0,$AG$18,"")</f>
      </c>
      <c r="L12" s="68" t="s">
        <v>5</v>
      </c>
      <c r="M12" s="69">
        <f>IF($AG$18+$AG$19&gt;0,$AG$19,"")</f>
      </c>
      <c r="N12" s="70">
        <f>IF($AG$15+$AG$16&gt;0,$AG$16,"")</f>
      </c>
      <c r="O12" s="68" t="s">
        <v>5</v>
      </c>
      <c r="P12" s="69">
        <f>IF($AG$15+$AG$16&gt;0,$AG$15,"")</f>
      </c>
      <c r="Q12" s="70">
        <f>IF($AG$9+$AG$10&gt;0,$AG$10,"")</f>
      </c>
      <c r="R12" s="68" t="s">
        <v>5</v>
      </c>
      <c r="S12" s="69">
        <f>IF($AG$9+$AG$10&gt;0,$AG$9,"")</f>
      </c>
      <c r="T12" s="109"/>
      <c r="U12" s="109"/>
      <c r="V12" s="110"/>
      <c r="W12" s="74">
        <f>SUM(K12,N12,Q12)</f>
        <v>0</v>
      </c>
      <c r="X12" s="75" t="s">
        <v>5</v>
      </c>
      <c r="Y12" s="76">
        <f>SUM(M12,P12,S12)</f>
        <v>0</v>
      </c>
      <c r="Z12" s="111">
        <f>SUM(IF(K12="",0,K12-M12)+IF(N12="",0,N12-P12)+IF(Q12="",0,Q12-S12))</f>
        <v>0</v>
      </c>
      <c r="AA12" s="78">
        <f>SUM(IF(K12="",0,1)+IF(K12&gt;M12,1)+IF(K12&lt;M12,-1))+(IF(N12="",0,1)+IF(N12&gt;P12,1)+IF(N12&lt;P12,-1))+(IF(Q12="",0,1)+IF(Q12&gt;S12,1)+IF(Q12&lt;S12,-1))+(IF(T12="",0,1)+IF(T12&gt;V12,1)+IF(T12&lt;V12,-1))</f>
        <v>0</v>
      </c>
      <c r="AB12" s="79" t="s">
        <v>5</v>
      </c>
      <c r="AC12" s="80">
        <f>SUM(IF(M12="",0,1)+IF(M12&gt;K12,1)+IF(M12&lt;K12,-1))+(IF(P12="",0,1)+IF(P12&gt;N12,1)+IF(P12&lt;N12,-1))+(IF(S12="",0,1)+IF(S12&gt;Q12,1)+IF(S12&lt;Q12,-1))+(IF(V12="",0,1)+IF(V12&gt;T12,1)+IF(V12&lt;T12,-1))</f>
        <v>0</v>
      </c>
      <c r="AD12" s="81">
        <f>IF($B$12="","",RANK($B$12,$B$9:$B$12,1))</f>
        <v>4</v>
      </c>
      <c r="AE12" s="10"/>
      <c r="AF12" s="86" t="str">
        <f>$K$19</f>
        <v>cc</v>
      </c>
      <c r="AG12" s="18"/>
      <c r="AH12" s="19"/>
    </row>
    <row r="13" spans="1:34" s="20" customFormat="1" ht="34.5" customHeight="1" thickBot="1">
      <c r="A13" s="14"/>
      <c r="B13" s="9"/>
      <c r="C13" s="9"/>
      <c r="D13" s="9"/>
      <c r="E13" s="9"/>
      <c r="F13" s="9"/>
      <c r="G13" s="9"/>
      <c r="H13" s="9"/>
      <c r="I13" s="9"/>
      <c r="J13" s="12"/>
      <c r="K13" s="84"/>
      <c r="L13" s="84"/>
      <c r="M13" s="13"/>
      <c r="N13" s="13"/>
      <c r="O13" s="9"/>
      <c r="P13" s="9"/>
      <c r="Q13" s="9"/>
      <c r="R13" s="9"/>
      <c r="S13" s="9"/>
      <c r="T13" s="85"/>
      <c r="U13" s="85"/>
      <c r="V13" s="9"/>
      <c r="W13" s="9"/>
      <c r="X13" s="9"/>
      <c r="Y13" s="9"/>
      <c r="Z13" s="9"/>
      <c r="AA13" s="85"/>
      <c r="AB13" s="85"/>
      <c r="AC13" s="85"/>
      <c r="AD13" s="85"/>
      <c r="AE13" s="16"/>
      <c r="AF13" s="21" t="str">
        <f>$K$15</f>
        <v>aa</v>
      </c>
      <c r="AG13" s="22"/>
      <c r="AH13" s="19"/>
    </row>
    <row r="14" spans="1:34" s="20" customFormat="1" ht="34.5" customHeight="1" thickBot="1">
      <c r="A14" s="14"/>
      <c r="B14" s="9"/>
      <c r="C14" s="9"/>
      <c r="D14" s="9"/>
      <c r="E14" s="9"/>
      <c r="F14" s="9"/>
      <c r="G14" s="9"/>
      <c r="H14" s="9"/>
      <c r="I14" s="9"/>
      <c r="J14" s="5"/>
      <c r="K14" s="5"/>
      <c r="L14" s="5"/>
      <c r="M14" s="5"/>
      <c r="N14" s="5"/>
      <c r="O14" s="9"/>
      <c r="P14" s="9"/>
      <c r="Q14" s="9"/>
      <c r="R14" s="9"/>
      <c r="S14" s="9"/>
      <c r="T14" s="85"/>
      <c r="U14" s="85"/>
      <c r="V14" s="112"/>
      <c r="W14" s="525" t="s">
        <v>6</v>
      </c>
      <c r="X14" s="526"/>
      <c r="Y14" s="526"/>
      <c r="Z14" s="526"/>
      <c r="AA14" s="526"/>
      <c r="AB14" s="526"/>
      <c r="AC14" s="526"/>
      <c r="AD14" s="87"/>
      <c r="AE14" s="85"/>
      <c r="AF14" s="113"/>
      <c r="AG14" s="113"/>
      <c r="AH14" s="19"/>
    </row>
    <row r="15" spans="1:34" s="20" customFormat="1" ht="34.5" customHeight="1" thickBot="1" thickTop="1">
      <c r="A15" s="14"/>
      <c r="B15" s="9"/>
      <c r="C15" s="9"/>
      <c r="D15" s="9"/>
      <c r="E15" s="9"/>
      <c r="F15" s="9"/>
      <c r="G15" s="9"/>
      <c r="H15" s="9"/>
      <c r="I15" s="9"/>
      <c r="J15" s="88" t="s">
        <v>7</v>
      </c>
      <c r="K15" s="518" t="s">
        <v>8</v>
      </c>
      <c r="L15" s="519"/>
      <c r="M15" s="519"/>
      <c r="N15" s="519"/>
      <c r="O15" s="519"/>
      <c r="P15" s="519"/>
      <c r="Q15" s="520"/>
      <c r="R15" s="9"/>
      <c r="S15" s="9"/>
      <c r="T15" s="85"/>
      <c r="U15" s="85"/>
      <c r="V15" s="114"/>
      <c r="W15" s="516" t="str">
        <f>$I$9</f>
        <v>aa</v>
      </c>
      <c r="X15" s="523"/>
      <c r="Y15" s="523"/>
      <c r="Z15" s="523"/>
      <c r="AA15" s="523"/>
      <c r="AB15" s="523"/>
      <c r="AC15" s="524"/>
      <c r="AD15" s="114"/>
      <c r="AE15" s="16"/>
      <c r="AF15" s="86" t="str">
        <f>$K$17</f>
        <v>bb</v>
      </c>
      <c r="AG15" s="18"/>
      <c r="AH15" s="19"/>
    </row>
    <row r="16" spans="1:34" s="20" customFormat="1" ht="34.5" customHeight="1" thickBot="1" thickTop="1">
      <c r="A16" s="14"/>
      <c r="B16" s="9"/>
      <c r="C16" s="9"/>
      <c r="D16" s="9"/>
      <c r="E16" s="9"/>
      <c r="F16" s="9"/>
      <c r="G16" s="9"/>
      <c r="H16" s="9"/>
      <c r="I16" s="9"/>
      <c r="J16" s="88"/>
      <c r="K16" s="5"/>
      <c r="L16" s="5"/>
      <c r="M16" s="5"/>
      <c r="N16" s="5"/>
      <c r="O16" s="9"/>
      <c r="P16" s="9"/>
      <c r="Q16" s="9"/>
      <c r="R16" s="9"/>
      <c r="S16" s="9"/>
      <c r="T16" s="85"/>
      <c r="U16" s="85"/>
      <c r="V16" s="112"/>
      <c r="W16" s="527" t="s">
        <v>9</v>
      </c>
      <c r="X16" s="504"/>
      <c r="Y16" s="504"/>
      <c r="Z16" s="504"/>
      <c r="AA16" s="504"/>
      <c r="AB16" s="504"/>
      <c r="AC16" s="504"/>
      <c r="AD16" s="91"/>
      <c r="AE16" s="85"/>
      <c r="AF16" s="21" t="str">
        <f>$K$21</f>
        <v>dd</v>
      </c>
      <c r="AG16" s="22"/>
      <c r="AH16" s="19"/>
    </row>
    <row r="17" spans="1:34" s="20" customFormat="1" ht="34.5" customHeight="1" thickBot="1" thickTop="1">
      <c r="A17" s="14"/>
      <c r="B17" s="9"/>
      <c r="C17" s="9"/>
      <c r="D17" s="9"/>
      <c r="E17" s="9"/>
      <c r="F17" s="9"/>
      <c r="G17" s="9"/>
      <c r="H17" s="9"/>
      <c r="I17" s="9"/>
      <c r="J17" s="88" t="s">
        <v>10</v>
      </c>
      <c r="K17" s="521" t="s">
        <v>11</v>
      </c>
      <c r="L17" s="519"/>
      <c r="M17" s="519"/>
      <c r="N17" s="519"/>
      <c r="O17" s="519"/>
      <c r="P17" s="519"/>
      <c r="Q17" s="520"/>
      <c r="R17" s="9"/>
      <c r="S17" s="9"/>
      <c r="T17" s="85"/>
      <c r="U17" s="85"/>
      <c r="V17" s="114"/>
      <c r="W17" s="516" t="str">
        <f>$I$10</f>
        <v>bb</v>
      </c>
      <c r="X17" s="523"/>
      <c r="Y17" s="523"/>
      <c r="Z17" s="523"/>
      <c r="AA17" s="523"/>
      <c r="AB17" s="523"/>
      <c r="AC17" s="524"/>
      <c r="AD17" s="114"/>
      <c r="AE17" s="16"/>
      <c r="AF17" s="82"/>
      <c r="AG17" s="83"/>
      <c r="AH17" s="19"/>
    </row>
    <row r="18" spans="1:34" s="20" customFormat="1" ht="34.5" customHeight="1" thickBot="1">
      <c r="A18" s="14"/>
      <c r="B18" s="9"/>
      <c r="C18" s="9"/>
      <c r="D18" s="9"/>
      <c r="E18" s="9"/>
      <c r="F18" s="9"/>
      <c r="G18" s="9"/>
      <c r="H18" s="9"/>
      <c r="I18" s="9"/>
      <c r="J18" s="88"/>
      <c r="K18" s="13"/>
      <c r="L18" s="13"/>
      <c r="M18" s="13"/>
      <c r="N18" s="13"/>
      <c r="O18" s="9"/>
      <c r="P18" s="9"/>
      <c r="Q18" s="9"/>
      <c r="R18" s="9"/>
      <c r="S18" s="9"/>
      <c r="T18" s="85"/>
      <c r="U18" s="85"/>
      <c r="V18" s="112"/>
      <c r="W18" s="528" t="s">
        <v>12</v>
      </c>
      <c r="X18" s="515"/>
      <c r="Y18" s="515"/>
      <c r="Z18" s="515"/>
      <c r="AA18" s="515"/>
      <c r="AB18" s="515"/>
      <c r="AC18" s="515"/>
      <c r="AD18" s="91"/>
      <c r="AE18" s="85"/>
      <c r="AF18" s="86" t="str">
        <f>$K$21</f>
        <v>dd</v>
      </c>
      <c r="AG18" s="18"/>
      <c r="AH18" s="19"/>
    </row>
    <row r="19" spans="1:34" s="20" customFormat="1" ht="34.5" customHeight="1" thickBot="1" thickTop="1">
      <c r="A19" s="14"/>
      <c r="B19" s="9"/>
      <c r="C19" s="9"/>
      <c r="D19" s="9"/>
      <c r="E19" s="9"/>
      <c r="F19" s="9"/>
      <c r="G19" s="9"/>
      <c r="H19" s="9"/>
      <c r="I19" s="9"/>
      <c r="J19" s="88" t="s">
        <v>13</v>
      </c>
      <c r="K19" s="521" t="s">
        <v>14</v>
      </c>
      <c r="L19" s="519"/>
      <c r="M19" s="519"/>
      <c r="N19" s="519"/>
      <c r="O19" s="519"/>
      <c r="P19" s="519"/>
      <c r="Q19" s="520"/>
      <c r="R19" s="13"/>
      <c r="S19" s="13"/>
      <c r="T19" s="13"/>
      <c r="U19" s="13"/>
      <c r="V19" s="114"/>
      <c r="W19" s="516" t="str">
        <f>$I$11</f>
        <v>cc</v>
      </c>
      <c r="X19" s="523"/>
      <c r="Y19" s="523"/>
      <c r="Z19" s="523"/>
      <c r="AA19" s="523"/>
      <c r="AB19" s="523"/>
      <c r="AC19" s="524"/>
      <c r="AD19" s="114"/>
      <c r="AE19" s="16"/>
      <c r="AF19" s="21" t="str">
        <f>$K$15</f>
        <v>aa</v>
      </c>
      <c r="AG19" s="22"/>
      <c r="AH19" s="19"/>
    </row>
    <row r="20" spans="1:34" s="20" customFormat="1" ht="34.5" customHeight="1" thickBot="1">
      <c r="A20" s="14"/>
      <c r="B20" s="9"/>
      <c r="C20" s="9"/>
      <c r="D20" s="9"/>
      <c r="E20" s="9"/>
      <c r="F20" s="9"/>
      <c r="G20" s="9"/>
      <c r="H20" s="9"/>
      <c r="I20" s="9"/>
      <c r="J20" s="88"/>
      <c r="K20" s="5"/>
      <c r="L20" s="5"/>
      <c r="M20" s="5"/>
      <c r="N20" s="5"/>
      <c r="O20" s="9"/>
      <c r="P20" s="9"/>
      <c r="Q20" s="12"/>
      <c r="R20" s="13"/>
      <c r="S20" s="13"/>
      <c r="T20" s="13"/>
      <c r="U20" s="13"/>
      <c r="V20" s="112"/>
      <c r="W20" s="528" t="s">
        <v>16</v>
      </c>
      <c r="X20" s="515"/>
      <c r="Y20" s="515"/>
      <c r="Z20" s="515"/>
      <c r="AA20" s="515"/>
      <c r="AB20" s="515"/>
      <c r="AC20" s="515"/>
      <c r="AD20" s="91"/>
      <c r="AE20" s="9"/>
      <c r="AF20" s="90"/>
      <c r="AG20" s="90"/>
      <c r="AH20" s="19"/>
    </row>
    <row r="21" spans="1:34" s="20" customFormat="1" ht="34.5" customHeight="1" thickBot="1" thickTop="1">
      <c r="A21" s="14"/>
      <c r="B21" s="9"/>
      <c r="C21" s="9"/>
      <c r="D21" s="9"/>
      <c r="E21" s="9"/>
      <c r="F21" s="9"/>
      <c r="G21" s="9"/>
      <c r="H21" s="9"/>
      <c r="I21" s="9"/>
      <c r="J21" s="88" t="s">
        <v>17</v>
      </c>
      <c r="K21" s="518" t="s">
        <v>18</v>
      </c>
      <c r="L21" s="519"/>
      <c r="M21" s="519"/>
      <c r="N21" s="519"/>
      <c r="O21" s="519"/>
      <c r="P21" s="519"/>
      <c r="Q21" s="520"/>
      <c r="R21" s="9"/>
      <c r="S21" s="9"/>
      <c r="T21" s="9"/>
      <c r="U21" s="9"/>
      <c r="V21" s="114"/>
      <c r="W21" s="516" t="str">
        <f>$I$12</f>
        <v>dd</v>
      </c>
      <c r="X21" s="523"/>
      <c r="Y21" s="523"/>
      <c r="Z21" s="523"/>
      <c r="AA21" s="523"/>
      <c r="AB21" s="523"/>
      <c r="AC21" s="524"/>
      <c r="AD21" s="114"/>
      <c r="AE21" s="16"/>
      <c r="AF21" s="86" t="str">
        <f>$K$19</f>
        <v>cc</v>
      </c>
      <c r="AG21" s="18"/>
      <c r="AH21" s="19"/>
    </row>
    <row r="22" spans="1:34" s="20" customFormat="1" ht="34.5" customHeight="1" thickBot="1">
      <c r="A22" s="14"/>
      <c r="B22" s="9"/>
      <c r="C22" s="9"/>
      <c r="D22" s="9"/>
      <c r="E22" s="9"/>
      <c r="F22" s="9"/>
      <c r="G22" s="9"/>
      <c r="H22" s="9"/>
      <c r="I22" s="9"/>
      <c r="J22" s="5"/>
      <c r="K22" s="5"/>
      <c r="L22" s="5"/>
      <c r="M22" s="5"/>
      <c r="N22" s="5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21" t="str">
        <f>$K$17</f>
        <v>bb</v>
      </c>
      <c r="AG22" s="22"/>
      <c r="AH22" s="19"/>
    </row>
    <row r="23" spans="1:34" ht="34.5" customHeight="1" thickBot="1">
      <c r="A23" s="92"/>
      <c r="B23" s="93"/>
      <c r="C23" s="93"/>
      <c r="D23" s="93"/>
      <c r="E23" s="93"/>
      <c r="F23" s="93"/>
      <c r="G23" s="93"/>
      <c r="H23" s="93"/>
      <c r="I23" s="93"/>
      <c r="J23" s="505" t="s">
        <v>31</v>
      </c>
      <c r="K23" s="506"/>
      <c r="L23" s="506"/>
      <c r="M23" s="506"/>
      <c r="N23" s="506"/>
      <c r="O23" s="506"/>
      <c r="P23" s="93"/>
      <c r="Q23" s="497"/>
      <c r="R23" s="497"/>
      <c r="S23" s="497"/>
      <c r="T23" s="497"/>
      <c r="U23" s="497"/>
      <c r="V23" s="115"/>
      <c r="W23" s="115"/>
      <c r="X23" s="115"/>
      <c r="Y23" s="115"/>
      <c r="Z23" s="95"/>
      <c r="AA23" s="96"/>
      <c r="AB23" s="96"/>
      <c r="AC23" s="96"/>
      <c r="AD23" s="96"/>
      <c r="AE23" s="497"/>
      <c r="AF23" s="497"/>
      <c r="AG23" s="522"/>
      <c r="AH23" s="97"/>
    </row>
  </sheetData>
  <mergeCells count="23">
    <mergeCell ref="K2:AE2"/>
    <mergeCell ref="Q6:S8"/>
    <mergeCell ref="T6:V8"/>
    <mergeCell ref="AG4:AG5"/>
    <mergeCell ref="AA8:AC8"/>
    <mergeCell ref="W8:Y8"/>
    <mergeCell ref="K6:M8"/>
    <mergeCell ref="N6:P8"/>
    <mergeCell ref="AE23:AG23"/>
    <mergeCell ref="W15:AC15"/>
    <mergeCell ref="W14:AC14"/>
    <mergeCell ref="W16:AC16"/>
    <mergeCell ref="W17:AC17"/>
    <mergeCell ref="W18:AC18"/>
    <mergeCell ref="W20:AC20"/>
    <mergeCell ref="W19:AC19"/>
    <mergeCell ref="W21:AC21"/>
    <mergeCell ref="K15:Q15"/>
    <mergeCell ref="K17:Q17"/>
    <mergeCell ref="J23:O23"/>
    <mergeCell ref="Q23:U23"/>
    <mergeCell ref="K19:Q19"/>
    <mergeCell ref="K21:Q2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showGridLines="0" zoomScale="55" zoomScaleNormal="55" workbookViewId="0" topLeftCell="A1">
      <selection activeCell="AF9" sqref="AF9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6" width="6.7109375" style="0" hidden="1" customWidth="1"/>
    <col min="7" max="7" width="14.7109375" style="0" hidden="1" customWidth="1"/>
    <col min="8" max="8" width="6.7109375" style="0" hidden="1" customWidth="1"/>
    <col min="9" max="9" width="22.7109375" style="0" hidden="1" customWidth="1"/>
    <col min="10" max="10" width="22.7109375" style="0" customWidth="1"/>
    <col min="11" max="11" width="5.7109375" style="0" customWidth="1"/>
    <col min="12" max="12" width="1.7109375" style="0" customWidth="1"/>
    <col min="13" max="14" width="5.7109375" style="0" customWidth="1"/>
    <col min="15" max="15" width="1.7109375" style="0" customWidth="1"/>
    <col min="16" max="17" width="5.7109375" style="0" customWidth="1"/>
    <col min="18" max="18" width="1.7109375" style="0" customWidth="1"/>
    <col min="19" max="20" width="5.7109375" style="0" customWidth="1"/>
    <col min="21" max="21" width="1.7109375" style="0" customWidth="1"/>
    <col min="22" max="23" width="5.7109375" style="0" customWidth="1"/>
    <col min="24" max="24" width="1.7109375" style="0" customWidth="1"/>
    <col min="25" max="26" width="5.7109375" style="0" customWidth="1"/>
    <col min="27" max="27" width="1.7109375" style="0" customWidth="1"/>
    <col min="28" max="28" width="5.7109375" style="0" customWidth="1"/>
    <col min="29" max="29" width="7.7109375" style="0" customWidth="1"/>
    <col min="30" max="30" width="5.7109375" style="0" customWidth="1"/>
    <col min="31" max="31" width="1.7109375" style="0" customWidth="1"/>
    <col min="32" max="32" width="5.7109375" style="0" customWidth="1"/>
    <col min="33" max="33" width="7.7109375" style="0" customWidth="1"/>
    <col min="34" max="34" width="10.8515625" style="0" customWidth="1"/>
    <col min="35" max="35" width="27.28125" style="0" customWidth="1"/>
    <col min="36" max="37" width="5.7109375" style="0" customWidth="1"/>
  </cols>
  <sheetData>
    <row r="1" spans="1:37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33">
      <c r="A2" s="4"/>
      <c r="B2" s="5"/>
      <c r="C2" s="5"/>
      <c r="D2" s="5"/>
      <c r="E2" s="5"/>
      <c r="F2" s="5"/>
      <c r="G2" s="5"/>
      <c r="H2" s="5"/>
      <c r="I2" s="5"/>
      <c r="J2" s="5"/>
      <c r="K2" s="509" t="s">
        <v>34</v>
      </c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6"/>
      <c r="AJ2" s="7"/>
      <c r="AK2" s="8"/>
    </row>
    <row r="3" spans="1:37" ht="19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07" t="s">
        <v>0</v>
      </c>
      <c r="AK3" s="8"/>
    </row>
    <row r="4" spans="1:37" ht="34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10"/>
      <c r="L4" s="10"/>
      <c r="M4" s="10"/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08"/>
      <c r="AK4" s="8"/>
    </row>
    <row r="5" spans="1:37" ht="34.5" customHeight="1">
      <c r="A5" s="4"/>
      <c r="B5" s="5"/>
      <c r="C5" s="5"/>
      <c r="D5" s="5"/>
      <c r="E5" s="5"/>
      <c r="F5" s="5"/>
      <c r="G5" s="5"/>
      <c r="H5" s="5"/>
      <c r="I5" s="5"/>
      <c r="J5" s="12"/>
      <c r="K5" s="13"/>
      <c r="L5" s="13"/>
      <c r="M5" s="13"/>
      <c r="N5" s="1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7" t="str">
        <f>$K$16</f>
        <v>aa</v>
      </c>
      <c r="AJ5" s="18"/>
      <c r="AK5" s="8"/>
    </row>
    <row r="6" spans="1:37" s="20" customFormat="1" ht="34.5" customHeight="1" thickBot="1">
      <c r="A6" s="14"/>
      <c r="B6" s="9"/>
      <c r="C6" s="9"/>
      <c r="D6" s="9"/>
      <c r="E6" s="9"/>
      <c r="F6" s="9"/>
      <c r="G6" s="9"/>
      <c r="H6" s="9"/>
      <c r="I6" s="9"/>
      <c r="J6" s="12"/>
      <c r="K6" s="498" t="str">
        <f>$K$16</f>
        <v>aa</v>
      </c>
      <c r="L6" s="499"/>
      <c r="M6" s="500"/>
      <c r="N6" s="498" t="str">
        <f>$K$18</f>
        <v>bb</v>
      </c>
      <c r="O6" s="499"/>
      <c r="P6" s="500"/>
      <c r="Q6" s="498" t="str">
        <f>$K$20</f>
        <v>cc</v>
      </c>
      <c r="R6" s="499"/>
      <c r="S6" s="500"/>
      <c r="T6" s="498" t="str">
        <f>$K$22</f>
        <v>dd</v>
      </c>
      <c r="U6" s="499"/>
      <c r="V6" s="500"/>
      <c r="W6" s="498" t="str">
        <f>$K$24</f>
        <v>ee</v>
      </c>
      <c r="X6" s="499"/>
      <c r="Y6" s="500"/>
      <c r="Z6" s="15"/>
      <c r="AA6" s="15"/>
      <c r="AB6" s="15"/>
      <c r="AC6" s="9"/>
      <c r="AD6" s="5"/>
      <c r="AE6" s="5"/>
      <c r="AF6" s="5"/>
      <c r="AG6" s="5"/>
      <c r="AH6" s="16"/>
      <c r="AI6" s="21" t="str">
        <f>$K$18</f>
        <v>bb</v>
      </c>
      <c r="AJ6" s="22"/>
      <c r="AK6" s="19"/>
    </row>
    <row r="7" spans="1:37" s="20" customFormat="1" ht="34.5" customHeight="1">
      <c r="A7" s="14"/>
      <c r="B7" s="9"/>
      <c r="C7" s="9"/>
      <c r="D7" s="9"/>
      <c r="E7" s="9"/>
      <c r="F7" s="9"/>
      <c r="G7" s="9"/>
      <c r="H7" s="9"/>
      <c r="I7" s="9"/>
      <c r="J7" s="5"/>
      <c r="K7" s="501"/>
      <c r="L7" s="495"/>
      <c r="M7" s="496"/>
      <c r="N7" s="501"/>
      <c r="O7" s="495"/>
      <c r="P7" s="496"/>
      <c r="Q7" s="501"/>
      <c r="R7" s="495"/>
      <c r="S7" s="496"/>
      <c r="T7" s="501"/>
      <c r="U7" s="495"/>
      <c r="V7" s="496"/>
      <c r="W7" s="501"/>
      <c r="X7" s="495"/>
      <c r="Y7" s="496"/>
      <c r="Z7" s="15"/>
      <c r="AA7" s="15"/>
      <c r="AB7" s="15"/>
      <c r="AC7" s="9"/>
      <c r="AD7" s="9"/>
      <c r="AE7" s="9"/>
      <c r="AF7" s="9"/>
      <c r="AG7" s="9"/>
      <c r="AH7" s="16"/>
      <c r="AI7" s="26"/>
      <c r="AJ7" s="26"/>
      <c r="AK7" s="19"/>
    </row>
    <row r="8" spans="1:37" s="20" customFormat="1" ht="34.5" customHeight="1" thickBot="1">
      <c r="A8" s="14"/>
      <c r="B8" s="23" t="s">
        <v>1</v>
      </c>
      <c r="C8" s="23"/>
      <c r="D8" s="23"/>
      <c r="E8" s="23"/>
      <c r="F8" s="23"/>
      <c r="G8" s="23"/>
      <c r="H8" s="23"/>
      <c r="I8" s="23"/>
      <c r="J8" s="5"/>
      <c r="K8" s="501"/>
      <c r="L8" s="495"/>
      <c r="M8" s="496"/>
      <c r="N8" s="501"/>
      <c r="O8" s="495"/>
      <c r="P8" s="496"/>
      <c r="Q8" s="501"/>
      <c r="R8" s="495"/>
      <c r="S8" s="496"/>
      <c r="T8" s="501"/>
      <c r="U8" s="495"/>
      <c r="V8" s="496"/>
      <c r="W8" s="501"/>
      <c r="X8" s="495"/>
      <c r="Y8" s="496"/>
      <c r="Z8" s="529" t="s">
        <v>0</v>
      </c>
      <c r="AA8" s="530"/>
      <c r="AB8" s="530"/>
      <c r="AC8" s="98" t="s">
        <v>15</v>
      </c>
      <c r="AD8" s="492" t="s">
        <v>3</v>
      </c>
      <c r="AE8" s="493"/>
      <c r="AF8" s="494"/>
      <c r="AG8" s="25" t="s">
        <v>4</v>
      </c>
      <c r="AH8" s="5"/>
      <c r="AI8" s="86" t="str">
        <f>$K$20</f>
        <v>cc</v>
      </c>
      <c r="AJ8" s="18"/>
      <c r="AK8" s="19"/>
    </row>
    <row r="9" spans="1:37" s="20" customFormat="1" ht="34.5" customHeight="1" thickBot="1" thickTop="1">
      <c r="A9" s="14"/>
      <c r="B9" s="27">
        <f>IF(J9="","-",RANK(F9,$F$9:$F$13,0)+RANK(E9,$E$9:$E$13,0)%+ROW()%%)</f>
        <v>1.0109</v>
      </c>
      <c r="C9" s="28">
        <f>IF(B9="","",RANK(B9,$B$9:$B$13,1))</f>
        <v>1</v>
      </c>
      <c r="D9" s="29" t="str">
        <f>$K$16</f>
        <v>aa</v>
      </c>
      <c r="E9" s="30">
        <f>$AC$9</f>
        <v>0</v>
      </c>
      <c r="F9" s="31">
        <f>SUM($AD$9-$AF$9)</f>
        <v>0</v>
      </c>
      <c r="G9" s="32">
        <f>SMALL($B$9:$B$13,1)</f>
        <v>1.0109</v>
      </c>
      <c r="H9" s="28">
        <f>IF(G9="","",RANK(G9,$G$9:$G$13,1))</f>
        <v>1</v>
      </c>
      <c r="I9" s="99" t="str">
        <f>INDEX($D$9:$D$13,MATCH(G9,$B$9:$B$13,0),1)</f>
        <v>aa</v>
      </c>
      <c r="J9" s="35" t="str">
        <f>$K$16</f>
        <v>aa</v>
      </c>
      <c r="K9" s="36"/>
      <c r="L9" s="37"/>
      <c r="M9" s="38"/>
      <c r="N9" s="39">
        <f>IF($AJ$5+$AJ$6&gt;0,$AJ$5,"")</f>
      </c>
      <c r="O9" s="40" t="s">
        <v>5</v>
      </c>
      <c r="P9" s="117">
        <f>IF($AJ$5+$AJ$6&gt;0,$AJ$6,"")</f>
      </c>
      <c r="Q9" s="39">
        <f>IF($AJ$26+$AJ$27&gt;0,$AJ$26,"")</f>
      </c>
      <c r="R9" s="40" t="s">
        <v>5</v>
      </c>
      <c r="S9" s="41">
        <f>IF($AJ$26+$AJ$27&gt;0,$AJ$27,"")</f>
      </c>
      <c r="T9" s="39">
        <f>IF($AJ$17+$AJ$18&gt;0,$AJ$17,"")</f>
      </c>
      <c r="U9" s="117" t="s">
        <v>5</v>
      </c>
      <c r="V9" s="41">
        <f>IF($AJ$17+$AJ$18&gt;0,$AJ$18,"")</f>
      </c>
      <c r="W9" s="39">
        <f>IF($AJ$11+$AJ$12&gt;0,$AJ$11,"")</f>
      </c>
      <c r="X9" s="40" t="s">
        <v>5</v>
      </c>
      <c r="Y9" s="42">
        <f>IF($AJ$11+$AJ$12&gt;0,$AJ$12,"")</f>
      </c>
      <c r="Z9" s="43">
        <f>SUM(N9,Q9,T9,W9)</f>
        <v>0</v>
      </c>
      <c r="AA9" s="44" t="s">
        <v>5</v>
      </c>
      <c r="AB9" s="45">
        <f>SUM(P9,S9,V9,Y9)</f>
        <v>0</v>
      </c>
      <c r="AC9" s="46">
        <f>SUM(IF(N9="",0,N9-P9)+IF(Q9="",0,Q9-S9)+IF(T9="",0,T9-V9)+IF(W9="",0,W9-Y9))</f>
        <v>0</v>
      </c>
      <c r="AD9" s="47">
        <f>SUM(IF(K9="",0,1)+IF(K9&gt;M9,1)+IF(K9&lt;M9,-1))+(IF(N9="",0,1)+IF(N9&gt;P9,1)+IF(N9&lt;P9,-1))+(IF(Q9="",0,1)+IF(Q9&gt;S9,1)+IF(Q9&lt;S9,-1))+(IF(T9="",0,1)+IF(T9&gt;V9,1)+IF(T9&lt;V9,-1))+(IF(W9="",0,1)+IF(W9&gt;Y9,1)+IF(W9&lt;Y9,-1))</f>
        <v>0</v>
      </c>
      <c r="AE9" s="48" t="s">
        <v>5</v>
      </c>
      <c r="AF9" s="49">
        <f>SUM(IF(M9="",0,1)+IF(M9&gt;K9,1)+IF(M9&lt;K9,-1))+(IF(P9="",0,1)+IF(P9&gt;N9,1)+IF(P9&lt;N9,-1))+(IF(S9="",0,1)+IF(S9&gt;Q9,1)+IF(S9&lt;Q9,-1))+(IF(V9="",0,1)+IF(V9&gt;T9,1)+IF(V9&lt;T9,-1))+(IF(Y9="",0,1)+IF(Y9&gt;W9,1)+IF(Y9&lt;W9,-1))</f>
        <v>0</v>
      </c>
      <c r="AG9" s="50">
        <f>IF($B$9="","",RANK($B$9,$B$9:$B$13,1))</f>
        <v>1</v>
      </c>
      <c r="AH9" s="16"/>
      <c r="AI9" s="21" t="str">
        <f>$K$22</f>
        <v>dd</v>
      </c>
      <c r="AJ9" s="22"/>
      <c r="AK9" s="19"/>
    </row>
    <row r="10" spans="1:37" s="20" customFormat="1" ht="34.5" customHeight="1">
      <c r="A10" s="14"/>
      <c r="B10" s="27">
        <f>IF(J10="","-",RANK(F10,$F$9:$F$13,0)+RANK(E10,$E$9:$E$13,0)%+ROW()%%)</f>
        <v>1.011</v>
      </c>
      <c r="C10" s="28">
        <f>IF(B10="","",RANK(B10,$B$9:$B$13,1))</f>
        <v>2</v>
      </c>
      <c r="D10" s="29" t="str">
        <f>$K$18</f>
        <v>bb</v>
      </c>
      <c r="E10" s="30">
        <f>$AC$10</f>
        <v>0</v>
      </c>
      <c r="F10" s="31">
        <f>SUM($AD$10-$AF$10)</f>
        <v>0</v>
      </c>
      <c r="G10" s="32">
        <f>SMALL($B$9:$B$13,2)</f>
        <v>1.011</v>
      </c>
      <c r="H10" s="28">
        <f>IF(G10="","",RANK(G10,$G$9:$G$13,1))</f>
        <v>2</v>
      </c>
      <c r="I10" s="99" t="str">
        <f>INDEX($D$9:$D$13,MATCH(G10,$B$9:$B$13,0),1)</f>
        <v>bb</v>
      </c>
      <c r="J10" s="35" t="str">
        <f>$K$18</f>
        <v>bb</v>
      </c>
      <c r="K10" s="51">
        <f>IF($AJ$5+$AJ$6&gt;0,$AJ$6,"")</f>
      </c>
      <c r="L10" s="52" t="s">
        <v>5</v>
      </c>
      <c r="M10" s="53">
        <f>IF($AJ$5+$AJ$6&gt;0,$AJ$5,"")</f>
      </c>
      <c r="N10" s="54"/>
      <c r="O10" s="54"/>
      <c r="P10" s="54"/>
      <c r="Q10" s="118">
        <f>IF($AJ$14+$AJ$15&gt;0,$AJ$14,"")</f>
      </c>
      <c r="R10" s="119" t="s">
        <v>5</v>
      </c>
      <c r="S10" s="120">
        <f>IF($AJ$14+$AJ$15&gt;0,$AJ$15,"")</f>
      </c>
      <c r="T10" s="55">
        <f>IF($AJ$29+$AJ$30&gt;0,$AJ$29,"")</f>
      </c>
      <c r="U10" s="52" t="s">
        <v>5</v>
      </c>
      <c r="V10" s="53">
        <f>IF($AJ$29+$AJ$30&gt;0,$AJ$30,"")</f>
      </c>
      <c r="W10" s="55">
        <f>IF($AJ$20+$AJ$21&gt;0,$AJ$20,"")</f>
      </c>
      <c r="X10" s="52" t="s">
        <v>5</v>
      </c>
      <c r="Y10" s="56">
        <f>IF($AJ$20+$AJ$21&gt;0,$AJ$21,"")</f>
      </c>
      <c r="Z10" s="57">
        <f>SUM(K10,Q10,T10,W10)</f>
        <v>0</v>
      </c>
      <c r="AA10" s="58" t="s">
        <v>5</v>
      </c>
      <c r="AB10" s="59">
        <f>SUM(M10,S10,V10,Y10)</f>
        <v>0</v>
      </c>
      <c r="AC10" s="60">
        <f>SUM(IF(K10="",0,K10-M10)+IF(Q10="",0,Q10-S10)+IF(T10="",0,T10-V10)+IF(W10="",0,W10-Y10))</f>
        <v>0</v>
      </c>
      <c r="AD10" s="61">
        <f>SUM(IF(K10="",0,1)+IF(K10&gt;M10,1)+IF(K10&lt;M10,-1))+(IF(N10="",0,1)+IF(N10&gt;P10,1)+IF(N10&lt;P10,-1))+(IF(Q10="",0,1)+IF(Q10&gt;S10,1)+IF(Q10&lt;S10,-1))+(IF(T10="",0,1)+IF(T10&gt;V10,1)+IF(T10&lt;V10,-1))+(IF(W10="",0,1)+IF(W10&gt;Y10,1)+IF(W10&lt;Y10,-1))</f>
        <v>0</v>
      </c>
      <c r="AE10" s="62" t="s">
        <v>5</v>
      </c>
      <c r="AF10" s="63">
        <f>SUM(IF(M10="",0,1)+IF(M10&gt;K10,1)+IF(M10&lt;K10,-1))+(IF(P10="",0,1)+IF(P10&gt;N10,1)+IF(P10&lt;N10,-1))+(IF(S10="",0,1)+IF(S10&gt;Q10,1)+IF(S10&lt;Q10,-1))+(IF(V10="",0,1)+IF(V10&gt;T10,1)+IF(V10&lt;T10,-1))+(IF(Y10="",0,1)+IF(Y10&gt;W10,1)+IF(Y10&lt;W10,-1))</f>
        <v>0</v>
      </c>
      <c r="AG10" s="64">
        <f>IF($B$10="","",RANK($B$10,$B$9:$B$13,1))</f>
        <v>2</v>
      </c>
      <c r="AH10" s="9"/>
      <c r="AI10" s="82"/>
      <c r="AJ10" s="83"/>
      <c r="AK10" s="19"/>
    </row>
    <row r="11" spans="1:37" s="20" customFormat="1" ht="34.5" customHeight="1">
      <c r="A11" s="14"/>
      <c r="B11" s="27">
        <f>IF(J11="","-",RANK(F11,$F$9:$F$13,0)+RANK(E11,$E$9:$E$13,0)%+ROW()%%)</f>
        <v>1.0111</v>
      </c>
      <c r="C11" s="28">
        <f>IF(B11="","",RANK(B11,$B$9:$B$13,1))</f>
        <v>3</v>
      </c>
      <c r="D11" s="29" t="str">
        <f>$K$20</f>
        <v>cc</v>
      </c>
      <c r="E11" s="30">
        <f>$AC$11</f>
        <v>0</v>
      </c>
      <c r="F11" s="31">
        <f>SUM($AD$11-$AF$11)</f>
        <v>0</v>
      </c>
      <c r="G11" s="32">
        <f>SMALL($B$9:$B$13,3)</f>
        <v>1.0111</v>
      </c>
      <c r="H11" s="28">
        <f>IF(G11="","",RANK(G11,$G$9:$G$13,1))</f>
        <v>3</v>
      </c>
      <c r="I11" s="99" t="str">
        <f>INDEX($D$9:$D$13,MATCH(G11,$B$9:$B$13,0),1)</f>
        <v>cc</v>
      </c>
      <c r="J11" s="35" t="str">
        <f>$K$20</f>
        <v>cc</v>
      </c>
      <c r="K11" s="51">
        <f>IF($AJ$26+$AJ$27&gt;0,$AJ$27,"")</f>
      </c>
      <c r="L11" s="52" t="s">
        <v>5</v>
      </c>
      <c r="M11" s="53">
        <f>IF($AJ$26+$AJ$27&gt;0,$AJ$26,"")</f>
      </c>
      <c r="N11" s="55">
        <f>IF($AJ$14+$AJ$15&gt;0,$AJ$15,"")</f>
      </c>
      <c r="O11" s="52" t="s">
        <v>5</v>
      </c>
      <c r="P11" s="53">
        <f>IF($AJ$14+$AJ$15&gt;0,$AJ$14,"")</f>
      </c>
      <c r="Q11" s="105"/>
      <c r="R11" s="106"/>
      <c r="S11" s="107"/>
      <c r="T11" s="55">
        <f>IF($AJ$8+$AJ$9&gt;0,$AJ$8,"")</f>
      </c>
      <c r="U11" s="52" t="s">
        <v>5</v>
      </c>
      <c r="V11" s="53">
        <f>IF($AJ$8+$AJ$9&gt;0,$AJ$9,"")</f>
      </c>
      <c r="W11" s="55">
        <f>IF($AJ$32+$AJ$33&gt;0,$AJ$32,"")</f>
      </c>
      <c r="X11" s="52" t="s">
        <v>5</v>
      </c>
      <c r="Y11" s="56">
        <f>IF($AJ$32+$AJ$33&gt;0,$AJ$33,"")</f>
      </c>
      <c r="Z11" s="57">
        <f>SUM(K11,N11,T11,W11)</f>
        <v>0</v>
      </c>
      <c r="AA11" s="58" t="s">
        <v>5</v>
      </c>
      <c r="AB11" s="59">
        <f>SUM(M11,P11,V11,Y11)</f>
        <v>0</v>
      </c>
      <c r="AC11" s="60">
        <f>SUM(IF(K11="",0,K11-M11)+IF(N11="",0,N11-P11)+IF(T11="",0,T11-V11)+IF(W11="",0,W11-Y11))</f>
        <v>0</v>
      </c>
      <c r="AD11" s="61">
        <f>SUM(IF(K11="",0,1)+IF(K11&gt;M11,1)+IF(K11&lt;M11,-1))+(IF(N11="",0,1)+IF(N11&gt;P11,1)+IF(N11&lt;P11,-1))+(IF(Q11="",0,1)+IF(Q11&gt;S11,1)+IF(Q11&lt;S11,-1))+(IF(T11="",0,1)+IF(T11&gt;V11,1)+IF(T11&lt;V11,-1))+(IF(W11="",0,1)+IF(W11&gt;Y11,1)+IF(W11&lt;Y11,-1))</f>
        <v>0</v>
      </c>
      <c r="AE11" s="62" t="s">
        <v>5</v>
      </c>
      <c r="AF11" s="63">
        <f>SUM(IF(M11="",0,1)+IF(M11&gt;K11,1)+IF(M11&lt;K11,-1))+(IF(P11="",0,1)+IF(P11&gt;N11,1)+IF(P11&lt;N11,-1))+(IF(S11="",0,1)+IF(S11&gt;Q11,1)+IF(S11&lt;Q11,-1))+(IF(V11="",0,1)+IF(V11&gt;T11,1)+IF(V11&lt;T11,-1))+(IF(Y11="",0,1)+IF(Y11&gt;W11,1)+IF(Y11&lt;W11,-1))</f>
        <v>0</v>
      </c>
      <c r="AG11" s="64">
        <f>IF($B$11="","",RANK($B$11,$B$9:$B$13,1))</f>
        <v>3</v>
      </c>
      <c r="AH11" s="16"/>
      <c r="AI11" s="86" t="str">
        <f>$K$16</f>
        <v>aa</v>
      </c>
      <c r="AJ11" s="18"/>
      <c r="AK11" s="19"/>
    </row>
    <row r="12" spans="1:37" s="20" customFormat="1" ht="34.5" customHeight="1" thickBot="1">
      <c r="A12" s="14"/>
      <c r="B12" s="27">
        <f>IF(J12="","-",RANK(F12,$F$9:$F$13,0)+RANK(E12,$E$9:$E$13,0)%+ROW()%%)</f>
        <v>1.0112</v>
      </c>
      <c r="C12" s="28">
        <f>IF(B12="","",RANK(B12,$B$9:$B$13,1))</f>
        <v>4</v>
      </c>
      <c r="D12" s="29" t="str">
        <f>$K$22</f>
        <v>dd</v>
      </c>
      <c r="E12" s="30">
        <f>$AC$12</f>
        <v>0</v>
      </c>
      <c r="F12" s="31">
        <f>SUM($AD$12-$AF$12)</f>
        <v>0</v>
      </c>
      <c r="G12" s="32">
        <f>SMALL($B$9:$B$13,4)</f>
        <v>1.0112</v>
      </c>
      <c r="H12" s="28">
        <f>IF(G12="","",RANK(G12,$G$9:$G$13,1))</f>
        <v>4</v>
      </c>
      <c r="I12" s="99" t="str">
        <f>INDEX($D$9:$D$13,MATCH(G12,$B$9:$B$13,0),1)</f>
        <v>dd</v>
      </c>
      <c r="J12" s="35" t="str">
        <f>$K$22</f>
        <v>dd</v>
      </c>
      <c r="K12" s="51">
        <f>IF($AJ$17+$AJ$18&gt;0,$AJ$18,"")</f>
      </c>
      <c r="L12" s="52" t="s">
        <v>5</v>
      </c>
      <c r="M12" s="53">
        <f>IF($AJ$17+$AJ$18&gt;0,$AJ$17,"")</f>
      </c>
      <c r="N12" s="55">
        <f>IF($AJ$29+$AJ$30&gt;0,$AJ$30,"")</f>
      </c>
      <c r="O12" s="52" t="s">
        <v>5</v>
      </c>
      <c r="P12" s="53">
        <f>IF($AJ$29+$AJ$30&gt;0,$AJ$29,"")</f>
      </c>
      <c r="Q12" s="55">
        <f>IF($AJ$8+$AJ$9&gt;0,$AJ$9,"")</f>
      </c>
      <c r="R12" s="52" t="s">
        <v>5</v>
      </c>
      <c r="S12" s="53">
        <f>IF($AJ$8+$AJ$9&gt;0,$AJ$8,"")</f>
      </c>
      <c r="T12" s="105"/>
      <c r="U12" s="106"/>
      <c r="V12" s="107"/>
      <c r="W12" s="55">
        <f>IF($AJ$23+$AJ$24&gt;0,$AJ$23,"")</f>
      </c>
      <c r="X12" s="52" t="s">
        <v>5</v>
      </c>
      <c r="Y12" s="56">
        <f>IF($AJ$23+$AJ$24&gt;0,$AJ$24,"")</f>
      </c>
      <c r="Z12" s="57">
        <f>SUM(K12,N12,Q12,W12)</f>
        <v>0</v>
      </c>
      <c r="AA12" s="121" t="s">
        <v>5</v>
      </c>
      <c r="AB12" s="59">
        <f>SUM(M12,P12,S12,Y12)</f>
        <v>0</v>
      </c>
      <c r="AC12" s="60">
        <f>SUM(IF(K12="",0,K12-M12)+IF(N12="",0,N12-P12)+IF(Q12="",0,Q12-S12)+IF(W12="",0,W12-Y12))</f>
        <v>0</v>
      </c>
      <c r="AD12" s="61">
        <f>SUM(IF(K12="",0,1)+IF(K12&gt;M12,1)+IF(K12&lt;M12,-1))+(IF(N12="",0,1)+IF(N12&gt;P12,1)+IF(N12&lt;P12,-1))+(IF(Q12="",0,1)+IF(Q12&gt;S12,1)+IF(Q12&lt;S12,-1))+(IF(T12="",0,1)+IF(T12&gt;V12,1)+IF(T12&lt;V12,-1))+(IF(W12="",0,1)+IF(W12&gt;Y12,1)+IF(W12&lt;Y12,-1))</f>
        <v>0</v>
      </c>
      <c r="AE12" s="122" t="s">
        <v>5</v>
      </c>
      <c r="AF12" s="63">
        <f>SUM(IF(M12="",0,1)+IF(M12&gt;K12,1)+IF(M12&lt;K12,-1))+(IF(P12="",0,1)+IF(P12&gt;N12,1)+IF(P12&lt;N12,-1))+(IF(S12="",0,1)+IF(S12&gt;Q12,1)+IF(S12&lt;Q12,-1))+(IF(V12="",0,1)+IF(V12&gt;T12,1)+IF(V12&lt;T12,-1))+(IF(Y12="",0,1)+IF(Y12&gt;W12,1)+IF(Y12&lt;W12,-1))</f>
        <v>0</v>
      </c>
      <c r="AG12" s="64">
        <f>IF($B$12="","",RANK($B$12,$B$9:$B$13,1))</f>
        <v>4</v>
      </c>
      <c r="AH12" s="16"/>
      <c r="AI12" s="21" t="str">
        <f>$K$24</f>
        <v>ee</v>
      </c>
      <c r="AJ12" s="22"/>
      <c r="AK12" s="19"/>
    </row>
    <row r="13" spans="1:37" s="20" customFormat="1" ht="34.5" customHeight="1" thickBot="1">
      <c r="A13" s="14"/>
      <c r="B13" s="33">
        <f>IF(J13="","-",RANK(F13,$F$9:$F$13,0)+RANK(E13,$E$9:$E$13,0)%+ROW()%%)</f>
        <v>1.0113</v>
      </c>
      <c r="C13" s="31">
        <f>IF(B13="","",RANK(B13,$B$9:$B$13,1))</f>
        <v>5</v>
      </c>
      <c r="D13" s="66" t="str">
        <f>$K$24</f>
        <v>ee</v>
      </c>
      <c r="E13" s="30">
        <f>$AC$13</f>
        <v>0</v>
      </c>
      <c r="F13" s="31">
        <f>SUM($AD$13-$AF$13)</f>
        <v>0</v>
      </c>
      <c r="G13" s="65">
        <f>SMALL($B$9:$B$13,5)</f>
        <v>1.0113</v>
      </c>
      <c r="H13" s="33">
        <f>IF(G13="","",RANK(G13,$G$9:$G$13,1))</f>
        <v>5</v>
      </c>
      <c r="I13" s="108" t="str">
        <f>INDEX($D$9:$D$13,MATCH(G13,$B$9:$B$13,0),1)</f>
        <v>ee</v>
      </c>
      <c r="J13" s="35" t="str">
        <f>$K$24</f>
        <v>ee</v>
      </c>
      <c r="K13" s="67">
        <f>IF($AJ$11+$AJ$12&gt;0,$AJ$12,"")</f>
      </c>
      <c r="L13" s="68" t="s">
        <v>5</v>
      </c>
      <c r="M13" s="69">
        <f>IF($AJ$11+$AJ$12&gt;0,$AJ$11,"")</f>
      </c>
      <c r="N13" s="70">
        <f>IF($AJ$20+$AJ$21&gt;0,$AJ$21,"")</f>
      </c>
      <c r="O13" s="68" t="s">
        <v>5</v>
      </c>
      <c r="P13" s="69">
        <f>IF($AJ$20+$AJ$21&gt;0,$AJ$20,"")</f>
      </c>
      <c r="Q13" s="70">
        <f>IF($AJ$32+$AJ$33&gt;0,$AJ$33,"")</f>
      </c>
      <c r="R13" s="68" t="s">
        <v>5</v>
      </c>
      <c r="S13" s="69">
        <f>IF($AJ$32+$AJ$33&gt;0,$AJ$32,"")</f>
      </c>
      <c r="T13" s="70">
        <f>IF($AJ$23+$AJ$24&gt;0,$AJ$24,"")</f>
      </c>
      <c r="U13" s="123" t="s">
        <v>5</v>
      </c>
      <c r="V13" s="69">
        <f>IF($AJ$23+$AJ$24&gt;0,$AJ$23,"")</f>
      </c>
      <c r="W13" s="71"/>
      <c r="X13" s="72"/>
      <c r="Y13" s="73"/>
      <c r="Z13" s="74">
        <f>SUM(K13,N13,Q13,T13)</f>
        <v>0</v>
      </c>
      <c r="AA13" s="75" t="s">
        <v>5</v>
      </c>
      <c r="AB13" s="76">
        <f>SUM(M13,P13,S13,V13)</f>
        <v>0</v>
      </c>
      <c r="AC13" s="77">
        <f>SUM(IF(K13="",0,K13-M13)+IF(N13="",0,N13-P13)+IF(Q13="",0,Q13-S13)+IF(T13="",0,T13-V13))</f>
        <v>0</v>
      </c>
      <c r="AD13" s="78">
        <f>SUM(IF(K13="",0,1)+IF(K13&gt;M13,1)+IF(K13&lt;M13,-1))+(IF(N13="",0,1)+IF(N13&gt;P13,1)+IF(N13&lt;P13,-1))+(IF(Q13="",0,1)+IF(Q13&gt;S13,1)+IF(Q13&lt;S13,-1))+(IF(T13="",0,1)+IF(T13&gt;V13,1)+IF(T13&lt;V13,-1))+(IF(W13="",0,1)+IF(W13&gt;Y13,1)+IF(W13&lt;Y13,-1))</f>
        <v>0</v>
      </c>
      <c r="AE13" s="79" t="s">
        <v>5</v>
      </c>
      <c r="AF13" s="80">
        <f>SUM(IF(M13="",0,1)+IF(M13&gt;K13,1)+IF(M13&lt;K13,-1))+(IF(P13="",0,1)+IF(P13&gt;N13,1)+IF(P13&lt;N13,-1))+(IF(S13="",0,1)+IF(S13&gt;Q13,1)+IF(S13&lt;Q13,-1))+(IF(V13="",0,1)+IF(V13&gt;T13,1)+IF(V13&lt;T13,-1))+(IF(Y13="",0,1)+IF(Y13&gt;W13,1)+IF(Y13&lt;W13,-1))</f>
        <v>0</v>
      </c>
      <c r="AG13" s="81">
        <f>IF($B$13="","",RANK($B$13,$B$9:$B$13,1))</f>
        <v>5</v>
      </c>
      <c r="AH13" s="10"/>
      <c r="AI13" s="113"/>
      <c r="AJ13" s="113"/>
      <c r="AK13" s="19"/>
    </row>
    <row r="14" spans="1:37" s="20" customFormat="1" ht="34.5" customHeight="1">
      <c r="A14" s="14"/>
      <c r="B14" s="9"/>
      <c r="C14" s="9"/>
      <c r="D14" s="9"/>
      <c r="E14" s="9"/>
      <c r="F14" s="9"/>
      <c r="G14" s="9"/>
      <c r="H14" s="9"/>
      <c r="I14" s="9"/>
      <c r="J14" s="12"/>
      <c r="K14" s="84"/>
      <c r="L14" s="84"/>
      <c r="M14" s="13"/>
      <c r="N14" s="13"/>
      <c r="O14" s="9"/>
      <c r="P14" s="9"/>
      <c r="Q14" s="9"/>
      <c r="R14" s="9"/>
      <c r="S14" s="9"/>
      <c r="T14" s="9"/>
      <c r="U14" s="9"/>
      <c r="V14" s="9"/>
      <c r="W14" s="85"/>
      <c r="X14" s="85"/>
      <c r="Y14" s="9"/>
      <c r="Z14" s="9"/>
      <c r="AA14" s="9"/>
      <c r="AB14" s="9"/>
      <c r="AC14" s="9"/>
      <c r="AD14" s="85"/>
      <c r="AE14" s="85"/>
      <c r="AF14" s="85"/>
      <c r="AG14" s="85"/>
      <c r="AH14" s="16"/>
      <c r="AI14" s="86" t="str">
        <f>$K$18</f>
        <v>bb</v>
      </c>
      <c r="AJ14" s="18"/>
      <c r="AK14" s="19"/>
    </row>
    <row r="15" spans="1:37" s="20" customFormat="1" ht="34.5" customHeight="1" thickBot="1">
      <c r="A15" s="14"/>
      <c r="B15" s="9"/>
      <c r="C15" s="9"/>
      <c r="D15" s="9"/>
      <c r="E15" s="9"/>
      <c r="F15" s="9"/>
      <c r="G15" s="9"/>
      <c r="H15" s="9"/>
      <c r="I15" s="9"/>
      <c r="J15" s="5"/>
      <c r="K15" s="5"/>
      <c r="L15" s="5"/>
      <c r="M15" s="5"/>
      <c r="N15" s="5"/>
      <c r="O15" s="9"/>
      <c r="P15" s="9"/>
      <c r="Q15" s="9"/>
      <c r="R15" s="9"/>
      <c r="S15" s="9"/>
      <c r="T15" s="9"/>
      <c r="U15" s="9"/>
      <c r="V15" s="9"/>
      <c r="W15" s="528" t="s">
        <v>6</v>
      </c>
      <c r="X15" s="531"/>
      <c r="Y15" s="531"/>
      <c r="Z15" s="531"/>
      <c r="AA15" s="531"/>
      <c r="AB15" s="531"/>
      <c r="AC15" s="531"/>
      <c r="AD15" s="124"/>
      <c r="AE15" s="124"/>
      <c r="AF15" s="124"/>
      <c r="AG15" s="87"/>
      <c r="AH15" s="85"/>
      <c r="AI15" s="21" t="str">
        <f>$K$20</f>
        <v>cc</v>
      </c>
      <c r="AJ15" s="22"/>
      <c r="AK15" s="19"/>
    </row>
    <row r="16" spans="1:37" s="20" customFormat="1" ht="34.5" customHeight="1" thickBot="1" thickTop="1">
      <c r="A16" s="14"/>
      <c r="B16" s="9"/>
      <c r="C16" s="9"/>
      <c r="D16" s="9"/>
      <c r="E16" s="9"/>
      <c r="F16" s="9"/>
      <c r="G16" s="9"/>
      <c r="H16" s="9"/>
      <c r="I16" s="9"/>
      <c r="J16" s="88" t="s">
        <v>7</v>
      </c>
      <c r="K16" s="518" t="s">
        <v>8</v>
      </c>
      <c r="L16" s="519"/>
      <c r="M16" s="519"/>
      <c r="N16" s="519"/>
      <c r="O16" s="519"/>
      <c r="P16" s="519"/>
      <c r="Q16" s="520"/>
      <c r="R16" s="9"/>
      <c r="S16" s="9"/>
      <c r="T16" s="9"/>
      <c r="U16" s="9"/>
      <c r="V16" s="9"/>
      <c r="W16" s="516" t="str">
        <f>$I$9</f>
        <v>aa</v>
      </c>
      <c r="X16" s="523"/>
      <c r="Y16" s="523"/>
      <c r="Z16" s="523"/>
      <c r="AA16" s="523"/>
      <c r="AB16" s="523"/>
      <c r="AC16" s="524"/>
      <c r="AD16" s="114"/>
      <c r="AE16" s="114"/>
      <c r="AF16" s="114"/>
      <c r="AG16" s="114"/>
      <c r="AH16" s="16"/>
      <c r="AI16" s="82"/>
      <c r="AJ16" s="83"/>
      <c r="AK16" s="19"/>
    </row>
    <row r="17" spans="1:37" s="20" customFormat="1" ht="34.5" customHeight="1" thickBot="1">
      <c r="A17" s="14"/>
      <c r="B17" s="9"/>
      <c r="C17" s="9"/>
      <c r="D17" s="9"/>
      <c r="E17" s="9"/>
      <c r="F17" s="9"/>
      <c r="G17" s="9"/>
      <c r="H17" s="9"/>
      <c r="I17" s="9"/>
      <c r="J17" s="88"/>
      <c r="K17" s="5"/>
      <c r="L17" s="5"/>
      <c r="M17" s="5"/>
      <c r="N17" s="5"/>
      <c r="O17" s="9"/>
      <c r="P17" s="9"/>
      <c r="Q17" s="9"/>
      <c r="R17" s="9"/>
      <c r="S17" s="9"/>
      <c r="T17" s="9"/>
      <c r="U17" s="9"/>
      <c r="V17" s="9"/>
      <c r="W17" s="528" t="s">
        <v>9</v>
      </c>
      <c r="X17" s="531"/>
      <c r="Y17" s="531"/>
      <c r="Z17" s="531"/>
      <c r="AA17" s="531"/>
      <c r="AB17" s="531"/>
      <c r="AC17" s="531"/>
      <c r="AD17" s="124"/>
      <c r="AE17" s="124"/>
      <c r="AF17" s="124"/>
      <c r="AG17" s="91"/>
      <c r="AH17" s="85"/>
      <c r="AI17" s="86" t="str">
        <f>$K$16</f>
        <v>aa</v>
      </c>
      <c r="AJ17" s="18"/>
      <c r="AK17" s="19"/>
    </row>
    <row r="18" spans="1:37" s="20" customFormat="1" ht="34.5" customHeight="1" thickBot="1" thickTop="1">
      <c r="A18" s="14"/>
      <c r="B18" s="9"/>
      <c r="C18" s="9"/>
      <c r="D18" s="9"/>
      <c r="E18" s="9"/>
      <c r="F18" s="9"/>
      <c r="G18" s="9"/>
      <c r="H18" s="9"/>
      <c r="I18" s="9"/>
      <c r="J18" s="88" t="s">
        <v>10</v>
      </c>
      <c r="K18" s="521" t="s">
        <v>11</v>
      </c>
      <c r="L18" s="519"/>
      <c r="M18" s="519"/>
      <c r="N18" s="519"/>
      <c r="O18" s="519"/>
      <c r="P18" s="519"/>
      <c r="Q18" s="520"/>
      <c r="R18" s="9"/>
      <c r="S18" s="9"/>
      <c r="T18" s="9"/>
      <c r="U18" s="9"/>
      <c r="V18" s="9"/>
      <c r="W18" s="516" t="str">
        <f>$I$10</f>
        <v>bb</v>
      </c>
      <c r="X18" s="523"/>
      <c r="Y18" s="523"/>
      <c r="Z18" s="523"/>
      <c r="AA18" s="523"/>
      <c r="AB18" s="523"/>
      <c r="AC18" s="524"/>
      <c r="AD18" s="114"/>
      <c r="AE18" s="114"/>
      <c r="AF18" s="114"/>
      <c r="AG18" s="114"/>
      <c r="AH18" s="16"/>
      <c r="AI18" s="21" t="str">
        <f>$K$22</f>
        <v>dd</v>
      </c>
      <c r="AJ18" s="22"/>
      <c r="AK18" s="19"/>
    </row>
    <row r="19" spans="1:37" s="20" customFormat="1" ht="34.5" customHeight="1" thickBot="1">
      <c r="A19" s="14"/>
      <c r="B19" s="9"/>
      <c r="C19" s="9"/>
      <c r="D19" s="9"/>
      <c r="E19" s="9"/>
      <c r="F19" s="9"/>
      <c r="G19" s="9"/>
      <c r="H19" s="9"/>
      <c r="I19" s="9"/>
      <c r="J19" s="88"/>
      <c r="K19" s="13"/>
      <c r="L19" s="13"/>
      <c r="M19" s="13"/>
      <c r="N19" s="13"/>
      <c r="O19" s="9"/>
      <c r="P19" s="9"/>
      <c r="Q19" s="9"/>
      <c r="R19" s="9"/>
      <c r="S19" s="9"/>
      <c r="T19" s="9"/>
      <c r="U19" s="9"/>
      <c r="V19" s="9"/>
      <c r="W19" s="528" t="s">
        <v>12</v>
      </c>
      <c r="X19" s="531"/>
      <c r="Y19" s="531"/>
      <c r="Z19" s="531"/>
      <c r="AA19" s="531"/>
      <c r="AB19" s="531"/>
      <c r="AC19" s="531"/>
      <c r="AD19" s="124"/>
      <c r="AE19" s="124"/>
      <c r="AF19" s="124"/>
      <c r="AG19" s="91"/>
      <c r="AH19" s="85"/>
      <c r="AI19" s="90"/>
      <c r="AJ19" s="90"/>
      <c r="AK19" s="19"/>
    </row>
    <row r="20" spans="1:37" s="20" customFormat="1" ht="34.5" customHeight="1" thickBot="1" thickTop="1">
      <c r="A20" s="14"/>
      <c r="B20" s="9"/>
      <c r="C20" s="9"/>
      <c r="D20" s="9"/>
      <c r="E20" s="9"/>
      <c r="F20" s="9"/>
      <c r="G20" s="9"/>
      <c r="H20" s="9"/>
      <c r="I20" s="9"/>
      <c r="J20" s="88" t="s">
        <v>13</v>
      </c>
      <c r="K20" s="521" t="s">
        <v>14</v>
      </c>
      <c r="L20" s="519"/>
      <c r="M20" s="519"/>
      <c r="N20" s="519"/>
      <c r="O20" s="519"/>
      <c r="P20" s="519"/>
      <c r="Q20" s="520"/>
      <c r="R20" s="13"/>
      <c r="S20" s="13"/>
      <c r="T20" s="13"/>
      <c r="U20" s="13"/>
      <c r="V20" s="13"/>
      <c r="W20" s="516" t="str">
        <f>$I$11</f>
        <v>cc</v>
      </c>
      <c r="X20" s="523"/>
      <c r="Y20" s="523"/>
      <c r="Z20" s="523"/>
      <c r="AA20" s="523"/>
      <c r="AB20" s="523"/>
      <c r="AC20" s="524"/>
      <c r="AD20" s="114"/>
      <c r="AE20" s="114"/>
      <c r="AF20" s="114"/>
      <c r="AG20" s="114"/>
      <c r="AH20" s="16"/>
      <c r="AI20" s="86" t="str">
        <f>$K$18</f>
        <v>bb</v>
      </c>
      <c r="AJ20" s="18"/>
      <c r="AK20" s="19"/>
    </row>
    <row r="21" spans="1:37" s="20" customFormat="1" ht="34.5" customHeight="1" thickBot="1">
      <c r="A21" s="14"/>
      <c r="B21" s="9"/>
      <c r="C21" s="9"/>
      <c r="D21" s="9"/>
      <c r="E21" s="9"/>
      <c r="F21" s="9"/>
      <c r="G21" s="9"/>
      <c r="H21" s="9"/>
      <c r="I21" s="9"/>
      <c r="J21" s="88"/>
      <c r="K21" s="5"/>
      <c r="L21" s="5"/>
      <c r="M21" s="5"/>
      <c r="N21" s="5"/>
      <c r="O21" s="9"/>
      <c r="P21" s="9"/>
      <c r="Q21" s="12"/>
      <c r="R21" s="13"/>
      <c r="S21" s="13"/>
      <c r="T21" s="13"/>
      <c r="U21" s="13"/>
      <c r="V21" s="13"/>
      <c r="W21" s="528" t="s">
        <v>16</v>
      </c>
      <c r="X21" s="531"/>
      <c r="Y21" s="531"/>
      <c r="Z21" s="531"/>
      <c r="AA21" s="531"/>
      <c r="AB21" s="531"/>
      <c r="AC21" s="531"/>
      <c r="AD21" s="124"/>
      <c r="AE21" s="124"/>
      <c r="AF21" s="124"/>
      <c r="AG21" s="91"/>
      <c r="AH21" s="9"/>
      <c r="AI21" s="21" t="str">
        <f>$K$24</f>
        <v>ee</v>
      </c>
      <c r="AJ21" s="22"/>
      <c r="AK21" s="19"/>
    </row>
    <row r="22" spans="1:37" s="20" customFormat="1" ht="34.5" customHeight="1" thickBot="1" thickTop="1">
      <c r="A22" s="14"/>
      <c r="B22" s="9"/>
      <c r="C22" s="9"/>
      <c r="D22" s="9"/>
      <c r="E22" s="9"/>
      <c r="F22" s="9"/>
      <c r="G22" s="9"/>
      <c r="H22" s="9"/>
      <c r="I22" s="9"/>
      <c r="J22" s="88" t="s">
        <v>17</v>
      </c>
      <c r="K22" s="518" t="s">
        <v>18</v>
      </c>
      <c r="L22" s="519"/>
      <c r="M22" s="519"/>
      <c r="N22" s="519"/>
      <c r="O22" s="519"/>
      <c r="P22" s="519"/>
      <c r="Q22" s="520"/>
      <c r="R22" s="9"/>
      <c r="S22" s="9"/>
      <c r="T22" s="9"/>
      <c r="U22" s="9"/>
      <c r="V22" s="9"/>
      <c r="W22" s="516" t="str">
        <f>$I$12</f>
        <v>dd</v>
      </c>
      <c r="X22" s="523"/>
      <c r="Y22" s="523"/>
      <c r="Z22" s="523"/>
      <c r="AA22" s="523"/>
      <c r="AB22" s="523"/>
      <c r="AC22" s="524"/>
      <c r="AD22" s="114"/>
      <c r="AE22" s="114"/>
      <c r="AF22" s="114"/>
      <c r="AG22" s="114"/>
      <c r="AH22" s="16"/>
      <c r="AI22" s="89"/>
      <c r="AJ22" s="89"/>
      <c r="AK22" s="19"/>
    </row>
    <row r="23" spans="1:37" s="20" customFormat="1" ht="34.5" customHeight="1" thickBot="1">
      <c r="A23" s="14"/>
      <c r="B23" s="9"/>
      <c r="C23" s="9"/>
      <c r="D23" s="9"/>
      <c r="E23" s="9"/>
      <c r="F23" s="9"/>
      <c r="G23" s="9"/>
      <c r="H23" s="9"/>
      <c r="I23" s="9"/>
      <c r="J23" s="5"/>
      <c r="K23" s="5"/>
      <c r="L23" s="5"/>
      <c r="M23" s="5"/>
      <c r="N23" s="5"/>
      <c r="O23" s="9"/>
      <c r="P23" s="9"/>
      <c r="Q23" s="9"/>
      <c r="R23" s="9"/>
      <c r="S23" s="9"/>
      <c r="T23" s="9"/>
      <c r="U23" s="9"/>
      <c r="V23" s="9"/>
      <c r="W23" s="528" t="s">
        <v>19</v>
      </c>
      <c r="X23" s="531"/>
      <c r="Y23" s="531"/>
      <c r="Z23" s="531"/>
      <c r="AA23" s="531"/>
      <c r="AB23" s="531"/>
      <c r="AC23" s="531"/>
      <c r="AD23" s="9"/>
      <c r="AE23" s="9"/>
      <c r="AF23" s="9"/>
      <c r="AG23" s="9"/>
      <c r="AH23" s="9"/>
      <c r="AI23" s="86" t="str">
        <f>$K$22</f>
        <v>dd</v>
      </c>
      <c r="AJ23" s="18"/>
      <c r="AK23" s="19"/>
    </row>
    <row r="24" spans="1:37" s="20" customFormat="1" ht="34.5" customHeight="1" thickBot="1" thickTop="1">
      <c r="A24" s="14"/>
      <c r="B24" s="9"/>
      <c r="C24" s="9"/>
      <c r="D24" s="9"/>
      <c r="E24" s="9"/>
      <c r="F24" s="9"/>
      <c r="G24" s="9"/>
      <c r="H24" s="9"/>
      <c r="I24" s="9"/>
      <c r="J24" s="88" t="s">
        <v>20</v>
      </c>
      <c r="K24" s="518" t="s">
        <v>21</v>
      </c>
      <c r="L24" s="519"/>
      <c r="M24" s="519"/>
      <c r="N24" s="519"/>
      <c r="O24" s="519"/>
      <c r="P24" s="519"/>
      <c r="Q24" s="520"/>
      <c r="R24" s="9"/>
      <c r="S24" s="9"/>
      <c r="T24" s="9"/>
      <c r="U24" s="9"/>
      <c r="V24" s="9"/>
      <c r="W24" s="516" t="str">
        <f>$I$13</f>
        <v>ee</v>
      </c>
      <c r="X24" s="523"/>
      <c r="Y24" s="523"/>
      <c r="Z24" s="523"/>
      <c r="AA24" s="523"/>
      <c r="AB24" s="523"/>
      <c r="AC24" s="524"/>
      <c r="AD24" s="9"/>
      <c r="AE24" s="9"/>
      <c r="AF24" s="9"/>
      <c r="AG24" s="9"/>
      <c r="AH24" s="9"/>
      <c r="AI24" s="21" t="str">
        <f>$K$24</f>
        <v>ee</v>
      </c>
      <c r="AJ24" s="22"/>
      <c r="AK24" s="19"/>
    </row>
    <row r="25" spans="1:37" s="20" customFormat="1" ht="34.5" customHeight="1">
      <c r="A25" s="14"/>
      <c r="B25" s="9"/>
      <c r="C25" s="9"/>
      <c r="D25" s="9"/>
      <c r="E25" s="9"/>
      <c r="F25" s="9"/>
      <c r="G25" s="9"/>
      <c r="H25" s="9"/>
      <c r="I25" s="9"/>
      <c r="J25" s="5"/>
      <c r="K25" s="5"/>
      <c r="L25" s="5"/>
      <c r="M25" s="5"/>
      <c r="N25" s="5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9"/>
      <c r="AJ25" s="89"/>
      <c r="AK25" s="19"/>
    </row>
    <row r="26" spans="1:37" s="20" customFormat="1" ht="34.5" customHeight="1">
      <c r="A26" s="14"/>
      <c r="B26" s="9"/>
      <c r="C26" s="9"/>
      <c r="D26" s="9"/>
      <c r="E26" s="9"/>
      <c r="F26" s="9"/>
      <c r="G26" s="9"/>
      <c r="H26" s="9"/>
      <c r="I26" s="9"/>
      <c r="J26" s="5"/>
      <c r="K26" s="5"/>
      <c r="L26" s="5"/>
      <c r="M26" s="5"/>
      <c r="N26" s="5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86" t="str">
        <f>$K$16</f>
        <v>aa</v>
      </c>
      <c r="AJ26" s="18"/>
      <c r="AK26" s="19"/>
    </row>
    <row r="27" spans="1:37" s="20" customFormat="1" ht="34.5" customHeight="1" thickBot="1">
      <c r="A27" s="14"/>
      <c r="B27" s="9"/>
      <c r="C27" s="9"/>
      <c r="D27" s="9"/>
      <c r="E27" s="9"/>
      <c r="F27" s="9"/>
      <c r="G27" s="9"/>
      <c r="H27" s="9"/>
      <c r="I27" s="9"/>
      <c r="J27" s="5"/>
      <c r="K27" s="5"/>
      <c r="L27" s="5"/>
      <c r="M27" s="5"/>
      <c r="N27" s="5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21" t="str">
        <f>$K$20</f>
        <v>cc</v>
      </c>
      <c r="AJ27" s="22"/>
      <c r="AK27" s="19"/>
    </row>
    <row r="28" spans="1:37" s="20" customFormat="1" ht="34.5" customHeight="1">
      <c r="A28" s="14"/>
      <c r="B28" s="9"/>
      <c r="C28" s="9"/>
      <c r="D28" s="9"/>
      <c r="E28" s="9"/>
      <c r="F28" s="9"/>
      <c r="G28" s="9"/>
      <c r="H28" s="9"/>
      <c r="I28" s="9"/>
      <c r="J28" s="5"/>
      <c r="K28" s="5"/>
      <c r="L28" s="5"/>
      <c r="M28" s="5"/>
      <c r="N28" s="5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89"/>
      <c r="AJ28" s="89"/>
      <c r="AK28" s="19"/>
    </row>
    <row r="29" spans="1:37" s="20" customFormat="1" ht="34.5" customHeight="1">
      <c r="A29" s="14"/>
      <c r="B29" s="9"/>
      <c r="C29" s="9"/>
      <c r="D29" s="9"/>
      <c r="E29" s="9"/>
      <c r="F29" s="9"/>
      <c r="G29" s="9"/>
      <c r="H29" s="9"/>
      <c r="I29" s="9"/>
      <c r="J29" s="5"/>
      <c r="K29" s="5"/>
      <c r="L29" s="5"/>
      <c r="M29" s="5"/>
      <c r="N29" s="5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86" t="str">
        <f>$K$18</f>
        <v>bb</v>
      </c>
      <c r="AJ29" s="18"/>
      <c r="AK29" s="19"/>
    </row>
    <row r="30" spans="1:37" s="20" customFormat="1" ht="34.5" customHeight="1" thickBot="1">
      <c r="A30" s="14"/>
      <c r="B30" s="9"/>
      <c r="C30" s="9"/>
      <c r="D30" s="9"/>
      <c r="E30" s="9"/>
      <c r="F30" s="9"/>
      <c r="G30" s="9"/>
      <c r="H30" s="9"/>
      <c r="I30" s="9"/>
      <c r="J30" s="5"/>
      <c r="K30" s="5"/>
      <c r="L30" s="5"/>
      <c r="M30" s="5"/>
      <c r="N30" s="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21" t="str">
        <f>$K$22</f>
        <v>dd</v>
      </c>
      <c r="AJ30" s="22"/>
      <c r="AK30" s="19"/>
    </row>
    <row r="31" spans="1:37" s="20" customFormat="1" ht="34.5" customHeight="1">
      <c r="A31" s="14"/>
      <c r="B31" s="9"/>
      <c r="C31" s="9"/>
      <c r="D31" s="9"/>
      <c r="E31" s="9"/>
      <c r="F31" s="9"/>
      <c r="G31" s="9"/>
      <c r="H31" s="9"/>
      <c r="I31" s="9"/>
      <c r="J31" s="5"/>
      <c r="K31" s="5"/>
      <c r="L31" s="5"/>
      <c r="M31" s="5"/>
      <c r="N31" s="5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89"/>
      <c r="AJ31" s="89"/>
      <c r="AK31" s="19"/>
    </row>
    <row r="32" spans="1:37" s="20" customFormat="1" ht="34.5" customHeight="1">
      <c r="A32" s="14"/>
      <c r="B32" s="9"/>
      <c r="C32" s="9"/>
      <c r="D32" s="9"/>
      <c r="E32" s="9"/>
      <c r="F32" s="9"/>
      <c r="G32" s="9"/>
      <c r="H32" s="9"/>
      <c r="I32" s="9"/>
      <c r="J32" s="5"/>
      <c r="K32" s="5"/>
      <c r="L32" s="5"/>
      <c r="M32" s="5"/>
      <c r="N32" s="5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86" t="str">
        <f>$K$20</f>
        <v>cc</v>
      </c>
      <c r="AJ32" s="18"/>
      <c r="AK32" s="19"/>
    </row>
    <row r="33" spans="1:37" s="20" customFormat="1" ht="34.5" customHeight="1" thickBot="1">
      <c r="A33" s="14"/>
      <c r="B33" s="9"/>
      <c r="C33" s="9"/>
      <c r="D33" s="9"/>
      <c r="E33" s="9"/>
      <c r="F33" s="9"/>
      <c r="G33" s="9"/>
      <c r="H33" s="9"/>
      <c r="I33" s="9"/>
      <c r="J33" s="5"/>
      <c r="K33" s="5"/>
      <c r="L33" s="5"/>
      <c r="M33" s="5"/>
      <c r="N33" s="5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21" t="str">
        <f>$K$24</f>
        <v>ee</v>
      </c>
      <c r="AJ33" s="22"/>
      <c r="AK33" s="19"/>
    </row>
    <row r="34" spans="1:37" ht="34.5" customHeight="1" thickBot="1">
      <c r="A34" s="92"/>
      <c r="B34" s="93"/>
      <c r="C34" s="93"/>
      <c r="D34" s="93"/>
      <c r="E34" s="93"/>
      <c r="F34" s="93"/>
      <c r="G34" s="93"/>
      <c r="H34" s="93"/>
      <c r="I34" s="93"/>
      <c r="J34" s="505" t="s">
        <v>31</v>
      </c>
      <c r="K34" s="506"/>
      <c r="L34" s="506"/>
      <c r="M34" s="506"/>
      <c r="N34" s="506"/>
      <c r="O34" s="506"/>
      <c r="P34" s="93"/>
      <c r="Q34" s="497"/>
      <c r="R34" s="497"/>
      <c r="S34" s="497"/>
      <c r="T34" s="497"/>
      <c r="U34" s="497"/>
      <c r="V34" s="497"/>
      <c r="W34" s="497"/>
      <c r="X34" s="497"/>
      <c r="Y34" s="115"/>
      <c r="Z34" s="115"/>
      <c r="AA34" s="115"/>
      <c r="AB34" s="115"/>
      <c r="AC34" s="95"/>
      <c r="AD34" s="96"/>
      <c r="AE34" s="96"/>
      <c r="AF34" s="96"/>
      <c r="AG34" s="96"/>
      <c r="AH34" s="94"/>
      <c r="AI34" s="94"/>
      <c r="AJ34" s="116"/>
      <c r="AK34" s="97"/>
    </row>
  </sheetData>
  <mergeCells count="26">
    <mergeCell ref="T6:V8"/>
    <mergeCell ref="W23:AC23"/>
    <mergeCell ref="W16:AC16"/>
    <mergeCell ref="W18:AC18"/>
    <mergeCell ref="W20:AC20"/>
    <mergeCell ref="W22:AC22"/>
    <mergeCell ref="K20:Q20"/>
    <mergeCell ref="K22:Q22"/>
    <mergeCell ref="W24:AC24"/>
    <mergeCell ref="K24:Q24"/>
    <mergeCell ref="AJ3:AJ4"/>
    <mergeCell ref="W15:AC15"/>
    <mergeCell ref="W17:AC17"/>
    <mergeCell ref="W19:AC19"/>
    <mergeCell ref="AD8:AF8"/>
    <mergeCell ref="Z8:AB8"/>
    <mergeCell ref="J34:O34"/>
    <mergeCell ref="K2:AH2"/>
    <mergeCell ref="Q6:S8"/>
    <mergeCell ref="W6:Y8"/>
    <mergeCell ref="W21:AC21"/>
    <mergeCell ref="Q34:X34"/>
    <mergeCell ref="K6:M8"/>
    <mergeCell ref="N6:P8"/>
    <mergeCell ref="K16:Q16"/>
    <mergeCell ref="K18:Q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"/>
  <sheetViews>
    <sheetView showGridLines="0" zoomScale="60" zoomScaleNormal="60" workbookViewId="0" topLeftCell="A1">
      <selection activeCell="AI15" sqref="AI15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6" width="6.7109375" style="0" hidden="1" customWidth="1"/>
    <col min="7" max="7" width="14.7109375" style="0" hidden="1" customWidth="1"/>
    <col min="8" max="8" width="6.7109375" style="0" hidden="1" customWidth="1"/>
    <col min="9" max="9" width="22.7109375" style="0" hidden="1" customWidth="1"/>
    <col min="10" max="10" width="22.7109375" style="0" customWidth="1"/>
    <col min="11" max="11" width="5.7109375" style="0" customWidth="1"/>
    <col min="12" max="12" width="1.7109375" style="0" customWidth="1"/>
    <col min="13" max="14" width="5.7109375" style="0" customWidth="1"/>
    <col min="15" max="15" width="1.7109375" style="0" customWidth="1"/>
    <col min="16" max="17" width="5.7109375" style="0" customWidth="1"/>
    <col min="18" max="18" width="1.7109375" style="0" customWidth="1"/>
    <col min="19" max="20" width="5.7109375" style="0" customWidth="1"/>
    <col min="21" max="21" width="1.7109375" style="0" customWidth="1"/>
    <col min="22" max="23" width="5.7109375" style="0" customWidth="1"/>
    <col min="24" max="24" width="1.7109375" style="0" customWidth="1"/>
    <col min="25" max="26" width="5.7109375" style="0" customWidth="1"/>
    <col min="27" max="27" width="1.7109375" style="0" customWidth="1"/>
    <col min="28" max="29" width="5.7109375" style="0" customWidth="1"/>
    <col min="30" max="30" width="1.7109375" style="0" customWidth="1"/>
    <col min="31" max="31" width="5.7109375" style="0" customWidth="1"/>
    <col min="32" max="32" width="7.7109375" style="0" customWidth="1"/>
    <col min="33" max="33" width="5.7109375" style="0" customWidth="1"/>
    <col min="34" max="34" width="1.7109375" style="0" customWidth="1"/>
    <col min="35" max="35" width="5.7109375" style="0" customWidth="1"/>
    <col min="36" max="36" width="7.7109375" style="0" customWidth="1"/>
    <col min="37" max="37" width="10.8515625" style="0" customWidth="1"/>
    <col min="38" max="38" width="27.7109375" style="0" customWidth="1"/>
    <col min="39" max="39" width="5.7109375" style="0" customWidth="1"/>
    <col min="40" max="40" width="8.7109375" style="0" customWidth="1"/>
    <col min="41" max="41" width="27.7109375" style="0" customWidth="1"/>
    <col min="42" max="43" width="5.7109375" style="0" customWidth="1"/>
  </cols>
  <sheetData>
    <row r="1" spans="1:43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"/>
    </row>
    <row r="2" spans="1:43" ht="33">
      <c r="A2" s="4"/>
      <c r="B2" s="5"/>
      <c r="C2" s="5"/>
      <c r="D2" s="5"/>
      <c r="E2" s="5"/>
      <c r="F2" s="5"/>
      <c r="G2" s="5"/>
      <c r="H2" s="5"/>
      <c r="I2" s="5"/>
      <c r="J2" s="5"/>
      <c r="K2" s="509" t="s">
        <v>35</v>
      </c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  <c r="AK2" s="510"/>
      <c r="AL2" s="6"/>
      <c r="AM2" s="7"/>
      <c r="AN2" s="7"/>
      <c r="AO2" s="7"/>
      <c r="AP2" s="7"/>
      <c r="AQ2" s="8"/>
    </row>
    <row r="3" spans="1:43" ht="19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25"/>
      <c r="AM3" s="7"/>
      <c r="AN3" s="7"/>
      <c r="AO3" s="7"/>
      <c r="AP3" s="7"/>
      <c r="AQ3" s="8"/>
    </row>
    <row r="4" spans="1:43" ht="34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10"/>
      <c r="L4" s="10"/>
      <c r="M4" s="10"/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125"/>
      <c r="AM4" s="7"/>
      <c r="AN4" s="7"/>
      <c r="AO4" s="7"/>
      <c r="AP4" s="7"/>
      <c r="AQ4" s="8"/>
    </row>
    <row r="5" spans="1:43" ht="34.5" customHeight="1">
      <c r="A5" s="4"/>
      <c r="B5" s="5"/>
      <c r="C5" s="5"/>
      <c r="D5" s="5"/>
      <c r="E5" s="5"/>
      <c r="F5" s="5"/>
      <c r="G5" s="5"/>
      <c r="H5" s="5"/>
      <c r="I5" s="5"/>
      <c r="J5" s="12"/>
      <c r="K5" s="13"/>
      <c r="L5" s="13"/>
      <c r="M5" s="13"/>
      <c r="N5" s="1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07" t="s">
        <v>0</v>
      </c>
      <c r="AN5" s="11"/>
      <c r="AO5" s="11"/>
      <c r="AP5" s="507" t="s">
        <v>0</v>
      </c>
      <c r="AQ5" s="8"/>
    </row>
    <row r="6" spans="1:43" s="20" customFormat="1" ht="34.5" customHeight="1">
      <c r="A6" s="14"/>
      <c r="B6" s="9"/>
      <c r="C6" s="9"/>
      <c r="D6" s="9"/>
      <c r="E6" s="9"/>
      <c r="F6" s="9"/>
      <c r="G6" s="9"/>
      <c r="H6" s="9"/>
      <c r="I6" s="9"/>
      <c r="J6" s="12"/>
      <c r="K6" s="498" t="str">
        <f>$K$17</f>
        <v>aa</v>
      </c>
      <c r="L6" s="499"/>
      <c r="M6" s="500"/>
      <c r="N6" s="498" t="str">
        <f>$K$19</f>
        <v>bb</v>
      </c>
      <c r="O6" s="499"/>
      <c r="P6" s="500"/>
      <c r="Q6" s="498" t="str">
        <f>$K$21</f>
        <v>cc</v>
      </c>
      <c r="R6" s="499"/>
      <c r="S6" s="500"/>
      <c r="T6" s="498" t="str">
        <f>$K$23</f>
        <v>dd</v>
      </c>
      <c r="U6" s="499"/>
      <c r="V6" s="500"/>
      <c r="W6" s="498" t="str">
        <f>$K$25</f>
        <v>ee</v>
      </c>
      <c r="X6" s="499"/>
      <c r="Y6" s="500"/>
      <c r="Z6" s="498" t="str">
        <f>$K$27</f>
        <v>ff</v>
      </c>
      <c r="AA6" s="499"/>
      <c r="AB6" s="500"/>
      <c r="AC6" s="15"/>
      <c r="AD6" s="15"/>
      <c r="AE6" s="15"/>
      <c r="AF6" s="9"/>
      <c r="AG6" s="5"/>
      <c r="AH6" s="5"/>
      <c r="AI6" s="5"/>
      <c r="AJ6" s="5"/>
      <c r="AK6" s="16"/>
      <c r="AL6" s="5"/>
      <c r="AM6" s="508"/>
      <c r="AN6" s="126"/>
      <c r="AO6" s="126"/>
      <c r="AP6" s="508"/>
      <c r="AQ6" s="19"/>
    </row>
    <row r="7" spans="1:43" s="20" customFormat="1" ht="34.5" customHeight="1">
      <c r="A7" s="14"/>
      <c r="B7" s="9"/>
      <c r="C7" s="9"/>
      <c r="D7" s="9"/>
      <c r="E7" s="9"/>
      <c r="F7" s="9"/>
      <c r="G7" s="9"/>
      <c r="H7" s="9"/>
      <c r="I7" s="9"/>
      <c r="J7" s="5"/>
      <c r="K7" s="501"/>
      <c r="L7" s="495"/>
      <c r="M7" s="496"/>
      <c r="N7" s="501"/>
      <c r="O7" s="495"/>
      <c r="P7" s="496"/>
      <c r="Q7" s="501"/>
      <c r="R7" s="495"/>
      <c r="S7" s="496"/>
      <c r="T7" s="501"/>
      <c r="U7" s="495"/>
      <c r="V7" s="496"/>
      <c r="W7" s="501"/>
      <c r="X7" s="495"/>
      <c r="Y7" s="496"/>
      <c r="Z7" s="501"/>
      <c r="AA7" s="495"/>
      <c r="AB7" s="496"/>
      <c r="AC7" s="15"/>
      <c r="AD7" s="15"/>
      <c r="AE7" s="15"/>
      <c r="AF7" s="9"/>
      <c r="AG7" s="9"/>
      <c r="AH7" s="9"/>
      <c r="AI7" s="9"/>
      <c r="AJ7" s="9"/>
      <c r="AK7" s="16"/>
      <c r="AL7" s="17" t="str">
        <f>$K$17</f>
        <v>aa</v>
      </c>
      <c r="AM7" s="18"/>
      <c r="AN7" s="89"/>
      <c r="AO7" s="17" t="str">
        <f>$K$23</f>
        <v>dd</v>
      </c>
      <c r="AP7" s="18"/>
      <c r="AQ7" s="19"/>
    </row>
    <row r="8" spans="1:43" s="20" customFormat="1" ht="34.5" customHeight="1" thickBot="1">
      <c r="A8" s="14"/>
      <c r="B8" s="23" t="s">
        <v>1</v>
      </c>
      <c r="C8" s="23"/>
      <c r="D8" s="23"/>
      <c r="E8" s="23"/>
      <c r="F8" s="23"/>
      <c r="G8" s="23"/>
      <c r="H8" s="23"/>
      <c r="I8" s="23"/>
      <c r="J8" s="5"/>
      <c r="K8" s="501"/>
      <c r="L8" s="495"/>
      <c r="M8" s="496"/>
      <c r="N8" s="501"/>
      <c r="O8" s="495"/>
      <c r="P8" s="496"/>
      <c r="Q8" s="501"/>
      <c r="R8" s="495"/>
      <c r="S8" s="496"/>
      <c r="T8" s="501"/>
      <c r="U8" s="495"/>
      <c r="V8" s="496"/>
      <c r="W8" s="501"/>
      <c r="X8" s="495"/>
      <c r="Y8" s="496"/>
      <c r="Z8" s="501"/>
      <c r="AA8" s="495"/>
      <c r="AB8" s="496"/>
      <c r="AC8" s="529" t="s">
        <v>0</v>
      </c>
      <c r="AD8" s="530"/>
      <c r="AE8" s="530"/>
      <c r="AF8" s="98" t="s">
        <v>15</v>
      </c>
      <c r="AG8" s="492" t="s">
        <v>3</v>
      </c>
      <c r="AH8" s="493"/>
      <c r="AI8" s="494"/>
      <c r="AJ8" s="25" t="s">
        <v>4</v>
      </c>
      <c r="AK8" s="5"/>
      <c r="AL8" s="21" t="str">
        <f>$K$19</f>
        <v>bb</v>
      </c>
      <c r="AM8" s="22"/>
      <c r="AN8" s="89"/>
      <c r="AO8" s="21" t="str">
        <f>$K$25</f>
        <v>ee</v>
      </c>
      <c r="AP8" s="22"/>
      <c r="AQ8" s="19"/>
    </row>
    <row r="9" spans="1:43" s="20" customFormat="1" ht="34.5" customHeight="1" thickTop="1">
      <c r="A9" s="14"/>
      <c r="B9" s="27">
        <f aca="true" t="shared" si="0" ref="B9:B14">IF(J9="","-",RANK(F9,$F$9:$F$14,0)+RANK(E9,$E$9:$E$14,0)%+ROW()%%)</f>
        <v>1.0109</v>
      </c>
      <c r="C9" s="28">
        <f aca="true" t="shared" si="1" ref="C9:C14">IF(B9="","",RANK(B9,$B$9:$B$14,1))</f>
        <v>1</v>
      </c>
      <c r="D9" s="29" t="str">
        <f>$K$17</f>
        <v>aa</v>
      </c>
      <c r="E9" s="30">
        <f>$AF$9</f>
        <v>0</v>
      </c>
      <c r="F9" s="31">
        <f>SUM($AG$9-$AI$9)</f>
        <v>0</v>
      </c>
      <c r="G9" s="32">
        <f>SMALL($B$9:$B$14,1)</f>
        <v>1.0109</v>
      </c>
      <c r="H9" s="28">
        <f aca="true" t="shared" si="2" ref="H9:H14">IF(G9="","",RANK(G9,$G$9:$G$14,1))</f>
        <v>1</v>
      </c>
      <c r="I9" s="99" t="str">
        <f aca="true" t="shared" si="3" ref="I9:I14">INDEX($D$9:$D$14,MATCH(G9,$B$9:$B$14,0),1)</f>
        <v>aa</v>
      </c>
      <c r="J9" s="35" t="str">
        <f>$K$17</f>
        <v>aa</v>
      </c>
      <c r="K9" s="36"/>
      <c r="L9" s="37"/>
      <c r="M9" s="38"/>
      <c r="N9" s="39">
        <f>IF($AM$7+$AM$8&gt;0,$AM$7,"")</f>
      </c>
      <c r="O9" s="40" t="s">
        <v>5</v>
      </c>
      <c r="P9" s="41">
        <f>IF($AM$7+$AM$8&gt;0,$AM$8,"")</f>
      </c>
      <c r="Q9" s="39">
        <f>IF($AM$25+$AM$26&gt;0,$AM$25,"")</f>
      </c>
      <c r="R9" s="40" t="s">
        <v>5</v>
      </c>
      <c r="S9" s="41">
        <f>IF($AM$25+$AM$26&gt;0,$AM$26,"")</f>
      </c>
      <c r="T9" s="39">
        <f>IF($AP$13+$AP$14&gt;0,$AP$13,"")</f>
      </c>
      <c r="U9" s="117" t="s">
        <v>5</v>
      </c>
      <c r="V9" s="41">
        <f>IF($AP$13+$AP$14&gt;0,$AP$14,"")</f>
      </c>
      <c r="W9" s="39">
        <f>IF($AM$19+$AM$20&gt;0,$AM$19,"")</f>
      </c>
      <c r="X9" s="117" t="s">
        <v>5</v>
      </c>
      <c r="Y9" s="41">
        <f>IF($AM$19+$AM$20&gt;0,$AM$20,"")</f>
      </c>
      <c r="Z9" s="39">
        <f>IF($AP$19+$AP$20&gt;0,$AP$19,"")</f>
      </c>
      <c r="AA9" s="40" t="s">
        <v>5</v>
      </c>
      <c r="AB9" s="42">
        <f>IF($AP$19+$AP$20&gt;0,$AP$20,"")</f>
      </c>
      <c r="AC9" s="43">
        <f>SUM($N$9,$Q$9,$T$9,$W$9,$Z$9)</f>
        <v>0</v>
      </c>
      <c r="AD9" s="44" t="s">
        <v>5</v>
      </c>
      <c r="AE9" s="45">
        <f>SUM($P$9,$S$9,$V$9,$Y$9,$AB$9)</f>
        <v>0</v>
      </c>
      <c r="AF9" s="46">
        <f>SUM(IF(N9="",0,N9-P9)+IF(Q9="",0,Q9-S9)+IF(T9="",0,T9-V9)+IF(W9="",0,W9-Y9)+IF(Z9="",0,Z9-AB9))</f>
        <v>0</v>
      </c>
      <c r="AG9" s="47">
        <f aca="true" t="shared" si="4" ref="AG9:AG14">SUM(IF(K9="",0,1)+IF(K9&gt;M9,1)+IF(K9&lt;M9,-1))+(IF(N9="",0,1)+IF(N9&gt;P9,1)+IF(N9&lt;P9,-1))+(IF(Q9="",0,1)+IF(Q9&gt;S9,1)+IF(Q9&lt;S9,-1))+(IF(T9="",0,1)+IF(T9&gt;V9,1)+IF(T9&lt;V9,-1))+(IF(W9="",0,1)+IF(W9&gt;Y9,1)+IF(W9&lt;Y9,-1))+(IF(Z9="",0,1)+IF(Z9&gt;AB9,1)+IF(Z9&lt;AB9,-1))</f>
        <v>0</v>
      </c>
      <c r="AH9" s="48" t="s">
        <v>5</v>
      </c>
      <c r="AI9" s="49">
        <f aca="true" t="shared" si="5" ref="AI9:AI14">SUM(IF(M9="",0,1)+IF(M9&gt;K9,1)+IF(M9&lt;K9,-1))+(IF(P9="",0,1)+IF(P9&gt;N9,1)+IF(P9&lt;N9,-1))+(IF(S9="",0,1)+IF(S9&gt;Q9,1)+IF(S9&lt;Q9,-1))+(IF(V9="",0,1)+IF(V9&gt;T9,1)+IF(V9&lt;T9,-1))+(IF(Y9="",0,1)+IF(Y9&gt;W9,1)+IF(Y9&lt;W9,-1))+(IF(AB9="",0,1)+IF(AB9&gt;Z9,1)+IF(AB9&lt;Z9,-1))</f>
        <v>0</v>
      </c>
      <c r="AJ9" s="50">
        <f aca="true" t="shared" si="6" ref="AJ9:AJ14">IF(B9="","",RANK(B9,$B$9:$B$14,1))</f>
        <v>1</v>
      </c>
      <c r="AK9" s="16"/>
      <c r="AL9" s="26"/>
      <c r="AM9" s="26"/>
      <c r="AN9" s="26"/>
      <c r="AO9" s="26"/>
      <c r="AP9" s="26"/>
      <c r="AQ9" s="19"/>
    </row>
    <row r="10" spans="1:43" s="20" customFormat="1" ht="34.5" customHeight="1">
      <c r="A10" s="14"/>
      <c r="B10" s="27">
        <f t="shared" si="0"/>
        <v>1.011</v>
      </c>
      <c r="C10" s="28">
        <f t="shared" si="1"/>
        <v>2</v>
      </c>
      <c r="D10" s="29" t="str">
        <f>$K$19</f>
        <v>bb</v>
      </c>
      <c r="E10" s="30">
        <f>$AF$10</f>
        <v>0</v>
      </c>
      <c r="F10" s="31">
        <f>SUM($AG$10-$AI$10)</f>
        <v>0</v>
      </c>
      <c r="G10" s="32">
        <f>SMALL($B$9:$B$14,2)</f>
        <v>1.011</v>
      </c>
      <c r="H10" s="28">
        <f t="shared" si="2"/>
        <v>2</v>
      </c>
      <c r="I10" s="99" t="str">
        <f t="shared" si="3"/>
        <v>bb</v>
      </c>
      <c r="J10" s="35" t="str">
        <f>$K$19</f>
        <v>bb</v>
      </c>
      <c r="K10" s="51">
        <f>IF($AM$7+$AM$8&gt;0,$AM$8,"")</f>
      </c>
      <c r="L10" s="52" t="s">
        <v>5</v>
      </c>
      <c r="M10" s="53">
        <f>IF($AM$7+$AM$8&gt;0,$AM$7,"")</f>
      </c>
      <c r="N10" s="105"/>
      <c r="O10" s="106"/>
      <c r="P10" s="107"/>
      <c r="Q10" s="55">
        <f>IF($AM$16+$AM$17&gt;0,$AM$16,"")</f>
      </c>
      <c r="R10" s="52" t="s">
        <v>5</v>
      </c>
      <c r="S10" s="53">
        <f>IF($AM$16+$AM$17&gt;0,$AM$17,"")</f>
      </c>
      <c r="T10" s="55">
        <f>IF($AP$22+$AP$23&gt;0,$AP$22,"")</f>
      </c>
      <c r="U10" s="52" t="s">
        <v>5</v>
      </c>
      <c r="V10" s="53">
        <f>IF($AP$22+$AP$23&gt;0,$AP$23,"")</f>
      </c>
      <c r="W10" s="55">
        <f>IF($AP$16+$AP$17&gt;0,$AP$16,"")</f>
      </c>
      <c r="X10" s="104" t="s">
        <v>5</v>
      </c>
      <c r="Y10" s="53">
        <f>IF($AP$16+$AP$17&gt;0,$AP$17,"")</f>
      </c>
      <c r="Z10" s="55">
        <f>IF($AM$28+$AM$29&gt;0,$AM$28,"")</f>
      </c>
      <c r="AA10" s="52" t="s">
        <v>5</v>
      </c>
      <c r="AB10" s="56">
        <f>IF($AM$28+$AM$29&gt;0,$AM$29,"")</f>
      </c>
      <c r="AC10" s="57">
        <f>SUM($K$10,$Q$10,$T$10,$W$10,$Z$10)</f>
        <v>0</v>
      </c>
      <c r="AD10" s="58" t="s">
        <v>5</v>
      </c>
      <c r="AE10" s="59">
        <f>SUM($M$10,$S$10,$V$10,$Y$10,$AB$10)</f>
        <v>0</v>
      </c>
      <c r="AF10" s="60">
        <f>SUM(IF(K10="",0,K10-M10)+IF(Q10="",0,Q10-S10)+IF(T10="",0,T10-V10)+IF(W10="",0,W10-Y10)+IF(Z10="",0,Z10-AB10))</f>
        <v>0</v>
      </c>
      <c r="AG10" s="61">
        <f t="shared" si="4"/>
        <v>0</v>
      </c>
      <c r="AH10" s="62" t="s">
        <v>5</v>
      </c>
      <c r="AI10" s="63">
        <f t="shared" si="5"/>
        <v>0</v>
      </c>
      <c r="AJ10" s="64">
        <f t="shared" si="6"/>
        <v>2</v>
      </c>
      <c r="AK10" s="9"/>
      <c r="AL10" s="86" t="str">
        <f>$K$21</f>
        <v>cc</v>
      </c>
      <c r="AM10" s="18"/>
      <c r="AN10" s="89"/>
      <c r="AO10" s="17" t="str">
        <f>$K$21</f>
        <v>cc</v>
      </c>
      <c r="AP10" s="18"/>
      <c r="AQ10" s="19"/>
    </row>
    <row r="11" spans="1:43" s="20" customFormat="1" ht="34.5" customHeight="1" thickBot="1">
      <c r="A11" s="14"/>
      <c r="B11" s="27">
        <f t="shared" si="0"/>
        <v>1.0111</v>
      </c>
      <c r="C11" s="28">
        <f t="shared" si="1"/>
        <v>3</v>
      </c>
      <c r="D11" s="29" t="str">
        <f>$K$21</f>
        <v>cc</v>
      </c>
      <c r="E11" s="30">
        <f>$AF$11</f>
        <v>0</v>
      </c>
      <c r="F11" s="31">
        <f>SUM($AG$11-$AI$11)</f>
        <v>0</v>
      </c>
      <c r="G11" s="32">
        <f>SMALL($B$9:$B$14,3)</f>
        <v>1.0111</v>
      </c>
      <c r="H11" s="28">
        <f t="shared" si="2"/>
        <v>3</v>
      </c>
      <c r="I11" s="99" t="str">
        <f t="shared" si="3"/>
        <v>cc</v>
      </c>
      <c r="J11" s="35" t="str">
        <f>$K$21</f>
        <v>cc</v>
      </c>
      <c r="K11" s="51">
        <f>IF($AM$25+$AM$26&gt;0,$AM$26,"")</f>
      </c>
      <c r="L11" s="52" t="s">
        <v>5</v>
      </c>
      <c r="M11" s="53">
        <f>IF($AM$25+$AM$26&gt;0,$AM$25,"")</f>
      </c>
      <c r="N11" s="55">
        <f>IF($AM$16+$AM$17&gt;0,$AM$17,"")</f>
      </c>
      <c r="O11" s="52" t="s">
        <v>5</v>
      </c>
      <c r="P11" s="53">
        <f>IF($AM$16+$AM$17&gt;0,$AM$16,"")</f>
      </c>
      <c r="Q11" s="105"/>
      <c r="R11" s="106"/>
      <c r="S11" s="107"/>
      <c r="T11" s="55">
        <f>IF($AM$10+$AM$11&gt;0,$AM$10,"")</f>
      </c>
      <c r="U11" s="52" t="s">
        <v>5</v>
      </c>
      <c r="V11" s="53">
        <f>IF($AM$10+$AM$11&gt;0,$AM$11,"")</f>
      </c>
      <c r="W11" s="55">
        <f>IF($AP$25+$AP$26&gt;0,$AP$25,"")</f>
      </c>
      <c r="X11" s="104" t="s">
        <v>5</v>
      </c>
      <c r="Y11" s="53">
        <f>IF($AP$25+$AP$26&gt;0,$AP$26,"")</f>
      </c>
      <c r="Z11" s="55">
        <f>IF($AP$10+$AP$11&gt;0,$AP$10,"")</f>
      </c>
      <c r="AA11" s="52" t="s">
        <v>5</v>
      </c>
      <c r="AB11" s="56">
        <f>IF($AP$10+$AP$11&gt;0,$AP$11,"")</f>
      </c>
      <c r="AC11" s="57">
        <f>SUM($K$11,$N$11,$T$11,$W$11,$Z$11)</f>
        <v>0</v>
      </c>
      <c r="AD11" s="58" t="s">
        <v>5</v>
      </c>
      <c r="AE11" s="59">
        <f>SUM($M$11,$P$11,$V$11,$Y$11,$AB$11)</f>
        <v>0</v>
      </c>
      <c r="AF11" s="60">
        <f>SUM(IF(K11="",0,K11-M11)+IF(N11="",0,N11-P11)+IF(T11="",0,T11-V11)+IF(W11="",0,W11-Y11)+IF(Z11="",0,Z11-AB11))</f>
        <v>0</v>
      </c>
      <c r="AG11" s="61">
        <f t="shared" si="4"/>
        <v>0</v>
      </c>
      <c r="AH11" s="62" t="s">
        <v>5</v>
      </c>
      <c r="AI11" s="63">
        <f t="shared" si="5"/>
        <v>0</v>
      </c>
      <c r="AJ11" s="64">
        <f t="shared" si="6"/>
        <v>3</v>
      </c>
      <c r="AK11" s="16"/>
      <c r="AL11" s="21" t="str">
        <f>$K$23</f>
        <v>dd</v>
      </c>
      <c r="AM11" s="22"/>
      <c r="AN11" s="89"/>
      <c r="AO11" s="21" t="str">
        <f>$K$27</f>
        <v>ff</v>
      </c>
      <c r="AP11" s="22"/>
      <c r="AQ11" s="19"/>
    </row>
    <row r="12" spans="1:43" s="20" customFormat="1" ht="34.5" customHeight="1">
      <c r="A12" s="14"/>
      <c r="B12" s="27">
        <f t="shared" si="0"/>
        <v>1.0112</v>
      </c>
      <c r="C12" s="28">
        <f t="shared" si="1"/>
        <v>4</v>
      </c>
      <c r="D12" s="29" t="str">
        <f>$K$23</f>
        <v>dd</v>
      </c>
      <c r="E12" s="30">
        <f>$AF$12</f>
        <v>0</v>
      </c>
      <c r="F12" s="31">
        <f>SUM($AG$12-$AI$12)</f>
        <v>0</v>
      </c>
      <c r="G12" s="32">
        <f>SMALL($B$9:$B$14,4)</f>
        <v>1.0112</v>
      </c>
      <c r="H12" s="28">
        <f t="shared" si="2"/>
        <v>4</v>
      </c>
      <c r="I12" s="99" t="str">
        <f t="shared" si="3"/>
        <v>dd</v>
      </c>
      <c r="J12" s="35" t="str">
        <f>$K$23</f>
        <v>dd</v>
      </c>
      <c r="K12" s="51">
        <f>IF($AP$13+$AP$14&gt;0,$AP$14,"")</f>
      </c>
      <c r="L12" s="52" t="s">
        <v>5</v>
      </c>
      <c r="M12" s="53">
        <f>IF($AP$13+$AP$14&gt;0,$AP$13,"")</f>
      </c>
      <c r="N12" s="55">
        <f>IF($AP$22+$AP$23&gt;0,$AP$23,"")</f>
      </c>
      <c r="O12" s="52" t="s">
        <v>5</v>
      </c>
      <c r="P12" s="53">
        <f>IF($AP$22+$AP$23&gt;0,$AP$22,"")</f>
      </c>
      <c r="Q12" s="55">
        <f>IF($AM$10+$AM$11&gt;0,$AM$11,"")</f>
      </c>
      <c r="R12" s="52" t="s">
        <v>5</v>
      </c>
      <c r="S12" s="53">
        <f>IF($AM$10+$AM$11&gt;0,$AM$10,"")</f>
      </c>
      <c r="T12" s="105"/>
      <c r="U12" s="106"/>
      <c r="V12" s="107"/>
      <c r="W12" s="55">
        <f>IF($AP$7+$AP$8&gt;0,$AP$7,"")</f>
      </c>
      <c r="X12" s="52" t="s">
        <v>5</v>
      </c>
      <c r="Y12" s="53">
        <f>IF($AP$7+$AP$8&gt;0,$AP$8,"")</f>
      </c>
      <c r="Z12" s="55">
        <f>IF($AM$22+$AM$23&gt;0,$AM$22,"")</f>
      </c>
      <c r="AA12" s="52" t="s">
        <v>5</v>
      </c>
      <c r="AB12" s="56">
        <f>IF($AM$22+$AM$23&gt;0,$AM$23,"")</f>
      </c>
      <c r="AC12" s="57">
        <f>SUM($K$12,$N$12,$Q$12,$W$12,$Z$12)</f>
        <v>0</v>
      </c>
      <c r="AD12" s="58" t="s">
        <v>5</v>
      </c>
      <c r="AE12" s="59">
        <f>SUM($M$12,$P$12,$S$12,$Y$12,$AB$12)</f>
        <v>0</v>
      </c>
      <c r="AF12" s="60">
        <f>SUM(IF(K12="",0,K12-M12)+IF(N12="",0,N12-P12)+IF(Q12="",0,Q12-S12)+IF(W12="",0,W12-Y12)+IF(Z12="",0,Z12-AB12))</f>
        <v>0</v>
      </c>
      <c r="AG12" s="61">
        <f t="shared" si="4"/>
        <v>0</v>
      </c>
      <c r="AH12" s="62" t="s">
        <v>5</v>
      </c>
      <c r="AI12" s="63">
        <f t="shared" si="5"/>
        <v>0</v>
      </c>
      <c r="AJ12" s="64">
        <f t="shared" si="6"/>
        <v>4</v>
      </c>
      <c r="AK12" s="16"/>
      <c r="AL12" s="82"/>
      <c r="AM12" s="83"/>
      <c r="AN12" s="83"/>
      <c r="AO12" s="83"/>
      <c r="AP12" s="83"/>
      <c r="AQ12" s="19"/>
    </row>
    <row r="13" spans="1:43" s="20" customFormat="1" ht="34.5" customHeight="1">
      <c r="A13" s="14"/>
      <c r="B13" s="27">
        <f t="shared" si="0"/>
        <v>1.0113</v>
      </c>
      <c r="C13" s="28">
        <f t="shared" si="1"/>
        <v>5</v>
      </c>
      <c r="D13" s="29" t="str">
        <f>$K$25</f>
        <v>ee</v>
      </c>
      <c r="E13" s="30">
        <f>$AF$13</f>
        <v>0</v>
      </c>
      <c r="F13" s="31">
        <f>SUM($AG$13-$AI$13)</f>
        <v>0</v>
      </c>
      <c r="G13" s="32">
        <f>SMALL($B$9:$B$14,5)</f>
        <v>1.0113</v>
      </c>
      <c r="H13" s="28">
        <f t="shared" si="2"/>
        <v>5</v>
      </c>
      <c r="I13" s="99" t="str">
        <f t="shared" si="3"/>
        <v>ee</v>
      </c>
      <c r="J13" s="35" t="str">
        <f>$K$25</f>
        <v>ee</v>
      </c>
      <c r="K13" s="51">
        <f>IF($AM$19+$AM$20&gt;0,$AM$20,"")</f>
      </c>
      <c r="L13" s="52" t="s">
        <v>5</v>
      </c>
      <c r="M13" s="53">
        <f>IF($AM$19+$AM$20&gt;0,$AM$19,"")</f>
      </c>
      <c r="N13" s="55">
        <f>IF($AP$16+$AP$17&gt;0,$AP$17,"")</f>
      </c>
      <c r="O13" s="52" t="s">
        <v>5</v>
      </c>
      <c r="P13" s="53">
        <f>IF($AP$16+$AP$17&gt;0,$AP$16,"")</f>
      </c>
      <c r="Q13" s="55">
        <f>IF($AP$25+$AP$26&gt;0,$AP$26,"")</f>
      </c>
      <c r="R13" s="52" t="s">
        <v>5</v>
      </c>
      <c r="S13" s="53">
        <f>IF($AP$25+$AP$26&gt;0,$AP$25,"")</f>
      </c>
      <c r="T13" s="55">
        <f>IF($AP$7+$AP$8&gt;0,$AP$8,"")</f>
      </c>
      <c r="U13" s="52" t="s">
        <v>5</v>
      </c>
      <c r="V13" s="53">
        <f>IF($AP$7+$AP$8&gt;0,$AP$7,"")</f>
      </c>
      <c r="W13" s="105"/>
      <c r="X13" s="106"/>
      <c r="Y13" s="107"/>
      <c r="Z13" s="55">
        <f>IF($AM$13+$AM$14&gt;0,$AM$13,"")</f>
      </c>
      <c r="AA13" s="52" t="s">
        <v>5</v>
      </c>
      <c r="AB13" s="56">
        <f>IF($AM$13+$AM$14&gt;0,$AM$14,"")</f>
      </c>
      <c r="AC13" s="57">
        <f>SUM($K$13,$N$13,$Q$13,$T$13,$Z$13)</f>
        <v>0</v>
      </c>
      <c r="AD13" s="58" t="s">
        <v>5</v>
      </c>
      <c r="AE13" s="59">
        <f>SUM($M$13,$P$13,$S$13,$V$13,$AB$13)</f>
        <v>0</v>
      </c>
      <c r="AF13" s="60">
        <f>SUM(IF(K13="",0,K13-M13)+IF(N13="",0,N13-P13)+IF(Q13="",0,Q13-S13)+IF(T13="",0,T13-V13)+IF(Z13="",0,Z13-AB13))</f>
        <v>0</v>
      </c>
      <c r="AG13" s="61">
        <f t="shared" si="4"/>
        <v>0</v>
      </c>
      <c r="AH13" s="62" t="s">
        <v>5</v>
      </c>
      <c r="AI13" s="63">
        <f t="shared" si="5"/>
        <v>0</v>
      </c>
      <c r="AJ13" s="64">
        <f t="shared" si="6"/>
        <v>5</v>
      </c>
      <c r="AK13" s="16"/>
      <c r="AL13" s="86" t="str">
        <f>$K$25</f>
        <v>ee</v>
      </c>
      <c r="AM13" s="18"/>
      <c r="AN13" s="89"/>
      <c r="AO13" s="17" t="str">
        <f>$K$17</f>
        <v>aa</v>
      </c>
      <c r="AP13" s="18"/>
      <c r="AQ13" s="19"/>
    </row>
    <row r="14" spans="1:43" s="20" customFormat="1" ht="34.5" customHeight="1" thickBot="1">
      <c r="A14" s="14"/>
      <c r="B14" s="33">
        <f t="shared" si="0"/>
        <v>1.0114</v>
      </c>
      <c r="C14" s="31">
        <f t="shared" si="1"/>
        <v>6</v>
      </c>
      <c r="D14" s="66" t="str">
        <f>$K$27</f>
        <v>ff</v>
      </c>
      <c r="E14" s="30">
        <f>$AF$14</f>
        <v>0</v>
      </c>
      <c r="F14" s="31">
        <f>SUM($AG$14-$AI$14)</f>
        <v>0</v>
      </c>
      <c r="G14" s="65">
        <f>SMALL($B$9:$B$14,6)</f>
        <v>1.0114</v>
      </c>
      <c r="H14" s="33">
        <f t="shared" si="2"/>
        <v>6</v>
      </c>
      <c r="I14" s="108" t="str">
        <f t="shared" si="3"/>
        <v>ff</v>
      </c>
      <c r="J14" s="35" t="str">
        <f>$K$27</f>
        <v>ff</v>
      </c>
      <c r="K14" s="67">
        <f>IF($AP$19+$AP$20&gt;0,$AP$20,"")</f>
      </c>
      <c r="L14" s="68" t="s">
        <v>5</v>
      </c>
      <c r="M14" s="69">
        <f>IF($AP$19+$AP$20&gt;0,$AP$19,"")</f>
      </c>
      <c r="N14" s="70">
        <f>IF($AM$28+$AM$29&gt;0,$AM$29,"")</f>
      </c>
      <c r="O14" s="68" t="s">
        <v>5</v>
      </c>
      <c r="P14" s="69">
        <f>IF($AM$28+$AM$29&gt;0,$AM$28,"")</f>
      </c>
      <c r="Q14" s="70">
        <f>IF($AP$10+$AP$11&gt;0,$AP$11,"")</f>
      </c>
      <c r="R14" s="68" t="s">
        <v>5</v>
      </c>
      <c r="S14" s="69">
        <f>IF($AP$10+$AP$11&gt;0,$AP$10,"")</f>
      </c>
      <c r="T14" s="70">
        <f>IF($AM$22+$AM$23&gt;0,$AM$23,"")</f>
      </c>
      <c r="U14" s="123" t="s">
        <v>5</v>
      </c>
      <c r="V14" s="69">
        <f>IF($AM$22+$AM$23&gt;0,$AM$22,"")</f>
      </c>
      <c r="W14" s="70">
        <f>IF($AM$13+$AM$14&gt;0,$AM$14,"")</f>
      </c>
      <c r="X14" s="123" t="s">
        <v>5</v>
      </c>
      <c r="Y14" s="69">
        <f>IF($AM$13+$AM$14&gt;0,$AM$13,"")</f>
      </c>
      <c r="Z14" s="71"/>
      <c r="AA14" s="72"/>
      <c r="AB14" s="73"/>
      <c r="AC14" s="74">
        <f>SUM($K$14,$N$14,$Q$14,$T$14,$W$14)</f>
        <v>0</v>
      </c>
      <c r="AD14" s="75" t="s">
        <v>5</v>
      </c>
      <c r="AE14" s="76">
        <f>SUM($M$14,$P$14,$S$14,$V$14,$Y$14)</f>
        <v>0</v>
      </c>
      <c r="AF14" s="77">
        <f>SUM(IF(K14="",0,K14-M14)+IF(N14="",0,N14-P14)+IF(Q14="",0,Q14-S14)+IF(T14="",0,T14-V14)+IF(W14="",0,W14-Y14))</f>
        <v>0</v>
      </c>
      <c r="AG14" s="78">
        <f t="shared" si="4"/>
        <v>0</v>
      </c>
      <c r="AH14" s="79" t="s">
        <v>5</v>
      </c>
      <c r="AI14" s="80">
        <f t="shared" si="5"/>
        <v>0</v>
      </c>
      <c r="AJ14" s="81">
        <f t="shared" si="6"/>
        <v>6</v>
      </c>
      <c r="AK14" s="10"/>
      <c r="AL14" s="21" t="str">
        <f>$K$27</f>
        <v>ff</v>
      </c>
      <c r="AM14" s="22"/>
      <c r="AN14" s="89"/>
      <c r="AO14" s="21" t="str">
        <f>$K$23</f>
        <v>dd</v>
      </c>
      <c r="AP14" s="22"/>
      <c r="AQ14" s="19"/>
    </row>
    <row r="15" spans="1:43" s="20" customFormat="1" ht="34.5" customHeight="1">
      <c r="A15" s="14"/>
      <c r="B15" s="9"/>
      <c r="C15" s="9"/>
      <c r="D15" s="9"/>
      <c r="E15" s="9"/>
      <c r="F15" s="9"/>
      <c r="G15" s="9"/>
      <c r="H15" s="9"/>
      <c r="I15" s="9"/>
      <c r="J15" s="12"/>
      <c r="K15" s="84"/>
      <c r="L15" s="84"/>
      <c r="M15" s="13"/>
      <c r="N15" s="1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85"/>
      <c r="AA15" s="85"/>
      <c r="AB15" s="9"/>
      <c r="AC15" s="9"/>
      <c r="AD15" s="9"/>
      <c r="AE15" s="9"/>
      <c r="AF15" s="9"/>
      <c r="AG15" s="85"/>
      <c r="AH15" s="85"/>
      <c r="AI15" s="85"/>
      <c r="AJ15" s="85"/>
      <c r="AK15" s="16"/>
      <c r="AL15" s="89"/>
      <c r="AM15" s="89"/>
      <c r="AN15" s="89"/>
      <c r="AO15" s="89"/>
      <c r="AP15" s="89"/>
      <c r="AQ15" s="19"/>
    </row>
    <row r="16" spans="1:43" s="20" customFormat="1" ht="34.5" customHeight="1" thickBot="1">
      <c r="A16" s="14"/>
      <c r="B16" s="9"/>
      <c r="C16" s="9"/>
      <c r="D16" s="9"/>
      <c r="E16" s="9"/>
      <c r="F16" s="9"/>
      <c r="G16" s="9"/>
      <c r="H16" s="9"/>
      <c r="I16" s="9"/>
      <c r="J16" s="5"/>
      <c r="K16" s="5"/>
      <c r="L16" s="5"/>
      <c r="M16" s="5"/>
      <c r="N16" s="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528" t="s">
        <v>6</v>
      </c>
      <c r="AA16" s="531"/>
      <c r="AB16" s="531"/>
      <c r="AC16" s="531"/>
      <c r="AD16" s="531"/>
      <c r="AE16" s="531"/>
      <c r="AF16" s="531"/>
      <c r="AG16" s="124"/>
      <c r="AH16" s="124"/>
      <c r="AI16" s="124"/>
      <c r="AJ16" s="87"/>
      <c r="AK16" s="85"/>
      <c r="AL16" s="86" t="str">
        <f>$K$19</f>
        <v>bb</v>
      </c>
      <c r="AM16" s="18"/>
      <c r="AN16" s="89"/>
      <c r="AO16" s="17" t="str">
        <f>$K$19</f>
        <v>bb</v>
      </c>
      <c r="AP16" s="18"/>
      <c r="AQ16" s="19"/>
    </row>
    <row r="17" spans="1:43" s="20" customFormat="1" ht="34.5" customHeight="1" thickBot="1" thickTop="1">
      <c r="A17" s="14"/>
      <c r="B17" s="9"/>
      <c r="C17" s="9"/>
      <c r="D17" s="9"/>
      <c r="E17" s="9"/>
      <c r="F17" s="9"/>
      <c r="G17" s="9"/>
      <c r="H17" s="9"/>
      <c r="I17" s="9"/>
      <c r="J17" s="88" t="s">
        <v>7</v>
      </c>
      <c r="K17" s="518" t="s">
        <v>8</v>
      </c>
      <c r="L17" s="519"/>
      <c r="M17" s="519"/>
      <c r="N17" s="519"/>
      <c r="O17" s="519"/>
      <c r="P17" s="519"/>
      <c r="Q17" s="520"/>
      <c r="R17" s="9"/>
      <c r="S17" s="9"/>
      <c r="T17" s="9"/>
      <c r="U17" s="9"/>
      <c r="V17" s="9"/>
      <c r="W17" s="9"/>
      <c r="X17" s="9"/>
      <c r="Y17" s="9"/>
      <c r="Z17" s="535" t="str">
        <f>$I$9</f>
        <v>aa</v>
      </c>
      <c r="AA17" s="536"/>
      <c r="AB17" s="536"/>
      <c r="AC17" s="536"/>
      <c r="AD17" s="536"/>
      <c r="AE17" s="536"/>
      <c r="AF17" s="537"/>
      <c r="AG17" s="114"/>
      <c r="AH17" s="114"/>
      <c r="AI17" s="114"/>
      <c r="AJ17" s="114"/>
      <c r="AK17" s="16"/>
      <c r="AL17" s="21" t="str">
        <f>$K$21</f>
        <v>cc</v>
      </c>
      <c r="AM17" s="22"/>
      <c r="AN17" s="89"/>
      <c r="AO17" s="21" t="str">
        <f>$K$25</f>
        <v>ee</v>
      </c>
      <c r="AP17" s="22"/>
      <c r="AQ17" s="19"/>
    </row>
    <row r="18" spans="1:43" s="20" customFormat="1" ht="34.5" customHeight="1" thickBot="1">
      <c r="A18" s="14"/>
      <c r="B18" s="9"/>
      <c r="C18" s="9"/>
      <c r="D18" s="9"/>
      <c r="E18" s="9"/>
      <c r="F18" s="9"/>
      <c r="G18" s="9"/>
      <c r="H18" s="9"/>
      <c r="I18" s="9"/>
      <c r="J18" s="88"/>
      <c r="K18" s="5"/>
      <c r="L18" s="5"/>
      <c r="M18" s="5"/>
      <c r="N18" s="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528" t="s">
        <v>9</v>
      </c>
      <c r="AA18" s="531"/>
      <c r="AB18" s="531"/>
      <c r="AC18" s="531"/>
      <c r="AD18" s="531"/>
      <c r="AE18" s="531"/>
      <c r="AF18" s="531"/>
      <c r="AG18" s="124"/>
      <c r="AH18" s="124"/>
      <c r="AI18" s="124"/>
      <c r="AJ18" s="91"/>
      <c r="AK18" s="85"/>
      <c r="AL18" s="82"/>
      <c r="AM18" s="83"/>
      <c r="AN18" s="83"/>
      <c r="AO18" s="83"/>
      <c r="AP18" s="83"/>
      <c r="AQ18" s="19"/>
    </row>
    <row r="19" spans="1:43" s="20" customFormat="1" ht="34.5" customHeight="1" thickBot="1" thickTop="1">
      <c r="A19" s="14"/>
      <c r="B19" s="9"/>
      <c r="C19" s="9"/>
      <c r="D19" s="9"/>
      <c r="E19" s="9"/>
      <c r="F19" s="9"/>
      <c r="G19" s="9"/>
      <c r="H19" s="9"/>
      <c r="I19" s="9"/>
      <c r="J19" s="88" t="s">
        <v>10</v>
      </c>
      <c r="K19" s="521" t="s">
        <v>11</v>
      </c>
      <c r="L19" s="519"/>
      <c r="M19" s="519"/>
      <c r="N19" s="519"/>
      <c r="O19" s="519"/>
      <c r="P19" s="519"/>
      <c r="Q19" s="520"/>
      <c r="R19" s="9"/>
      <c r="S19" s="9"/>
      <c r="T19" s="9"/>
      <c r="U19" s="9"/>
      <c r="V19" s="9"/>
      <c r="W19" s="9"/>
      <c r="X19" s="9"/>
      <c r="Y19" s="9"/>
      <c r="Z19" s="532" t="str">
        <f>$I$10</f>
        <v>bb</v>
      </c>
      <c r="AA19" s="533"/>
      <c r="AB19" s="533"/>
      <c r="AC19" s="533"/>
      <c r="AD19" s="533"/>
      <c r="AE19" s="533"/>
      <c r="AF19" s="534"/>
      <c r="AG19" s="114"/>
      <c r="AH19" s="114"/>
      <c r="AI19" s="114"/>
      <c r="AJ19" s="114"/>
      <c r="AK19" s="16"/>
      <c r="AL19" s="86" t="str">
        <f>$K$17</f>
        <v>aa</v>
      </c>
      <c r="AM19" s="18"/>
      <c r="AN19" s="89"/>
      <c r="AO19" s="17" t="str">
        <f>$K$17</f>
        <v>aa</v>
      </c>
      <c r="AP19" s="18"/>
      <c r="AQ19" s="19"/>
    </row>
    <row r="20" spans="1:43" s="20" customFormat="1" ht="34.5" customHeight="1" thickBot="1">
      <c r="A20" s="14"/>
      <c r="B20" s="9"/>
      <c r="C20" s="9"/>
      <c r="D20" s="9"/>
      <c r="E20" s="9"/>
      <c r="F20" s="9"/>
      <c r="G20" s="9"/>
      <c r="H20" s="9"/>
      <c r="I20" s="9"/>
      <c r="J20" s="88"/>
      <c r="K20" s="13"/>
      <c r="L20" s="13"/>
      <c r="M20" s="13"/>
      <c r="N20" s="13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528" t="s">
        <v>12</v>
      </c>
      <c r="AA20" s="531"/>
      <c r="AB20" s="531"/>
      <c r="AC20" s="531"/>
      <c r="AD20" s="531"/>
      <c r="AE20" s="531"/>
      <c r="AF20" s="531"/>
      <c r="AG20" s="124"/>
      <c r="AH20" s="124"/>
      <c r="AI20" s="124"/>
      <c r="AJ20" s="91"/>
      <c r="AK20" s="85"/>
      <c r="AL20" s="21" t="str">
        <f>$K$25</f>
        <v>ee</v>
      </c>
      <c r="AM20" s="22"/>
      <c r="AN20" s="89"/>
      <c r="AO20" s="21" t="str">
        <f>$K$27</f>
        <v>ff</v>
      </c>
      <c r="AP20" s="22"/>
      <c r="AQ20" s="19"/>
    </row>
    <row r="21" spans="1:43" s="20" customFormat="1" ht="34.5" customHeight="1" thickBot="1" thickTop="1">
      <c r="A21" s="14"/>
      <c r="B21" s="9"/>
      <c r="C21" s="9"/>
      <c r="D21" s="9"/>
      <c r="E21" s="9"/>
      <c r="F21" s="9"/>
      <c r="G21" s="9"/>
      <c r="H21" s="9"/>
      <c r="I21" s="9"/>
      <c r="J21" s="88" t="s">
        <v>13</v>
      </c>
      <c r="K21" s="521" t="s">
        <v>14</v>
      </c>
      <c r="L21" s="519"/>
      <c r="M21" s="519"/>
      <c r="N21" s="519"/>
      <c r="O21" s="519"/>
      <c r="P21" s="519"/>
      <c r="Q21" s="520"/>
      <c r="R21" s="13"/>
      <c r="S21" s="13"/>
      <c r="T21" s="13"/>
      <c r="U21" s="13"/>
      <c r="V21" s="13"/>
      <c r="W21" s="13"/>
      <c r="X21" s="13"/>
      <c r="Y21" s="13"/>
      <c r="Z21" s="532" t="str">
        <f>$I$11</f>
        <v>cc</v>
      </c>
      <c r="AA21" s="533"/>
      <c r="AB21" s="533"/>
      <c r="AC21" s="533"/>
      <c r="AD21" s="533"/>
      <c r="AE21" s="533"/>
      <c r="AF21" s="534"/>
      <c r="AG21" s="114"/>
      <c r="AH21" s="114"/>
      <c r="AI21" s="114"/>
      <c r="AJ21" s="114"/>
      <c r="AK21" s="16"/>
      <c r="AL21" s="90"/>
      <c r="AM21" s="90"/>
      <c r="AN21" s="90"/>
      <c r="AO21" s="90"/>
      <c r="AP21" s="90"/>
      <c r="AQ21" s="19"/>
    </row>
    <row r="22" spans="1:43" s="20" customFormat="1" ht="34.5" customHeight="1" thickBot="1">
      <c r="A22" s="14"/>
      <c r="B22" s="9"/>
      <c r="C22" s="9"/>
      <c r="D22" s="9"/>
      <c r="E22" s="9"/>
      <c r="F22" s="9"/>
      <c r="G22" s="9"/>
      <c r="H22" s="9"/>
      <c r="I22" s="9"/>
      <c r="J22" s="88"/>
      <c r="K22" s="5"/>
      <c r="L22" s="5"/>
      <c r="M22" s="5"/>
      <c r="N22" s="5"/>
      <c r="O22" s="9"/>
      <c r="P22" s="9"/>
      <c r="Q22" s="12"/>
      <c r="R22" s="13"/>
      <c r="S22" s="13"/>
      <c r="T22" s="13"/>
      <c r="U22" s="13"/>
      <c r="V22" s="13"/>
      <c r="W22" s="13"/>
      <c r="X22" s="13"/>
      <c r="Y22" s="13"/>
      <c r="Z22" s="528" t="s">
        <v>16</v>
      </c>
      <c r="AA22" s="531"/>
      <c r="AB22" s="531"/>
      <c r="AC22" s="531"/>
      <c r="AD22" s="531"/>
      <c r="AE22" s="531"/>
      <c r="AF22" s="531"/>
      <c r="AG22" s="124"/>
      <c r="AH22" s="124"/>
      <c r="AI22" s="124"/>
      <c r="AJ22" s="91"/>
      <c r="AK22" s="9"/>
      <c r="AL22" s="86" t="str">
        <f>$K$23</f>
        <v>dd</v>
      </c>
      <c r="AM22" s="18"/>
      <c r="AN22" s="89"/>
      <c r="AO22" s="17" t="str">
        <f>$K$19</f>
        <v>bb</v>
      </c>
      <c r="AP22" s="18"/>
      <c r="AQ22" s="19"/>
    </row>
    <row r="23" spans="1:43" s="20" customFormat="1" ht="34.5" customHeight="1" thickBot="1" thickTop="1">
      <c r="A23" s="14"/>
      <c r="B23" s="9"/>
      <c r="C23" s="9"/>
      <c r="D23" s="9"/>
      <c r="E23" s="9"/>
      <c r="F23" s="9"/>
      <c r="G23" s="9"/>
      <c r="H23" s="9"/>
      <c r="I23" s="9"/>
      <c r="J23" s="88" t="s">
        <v>17</v>
      </c>
      <c r="K23" s="518" t="s">
        <v>18</v>
      </c>
      <c r="L23" s="519"/>
      <c r="M23" s="519"/>
      <c r="N23" s="519"/>
      <c r="O23" s="519"/>
      <c r="P23" s="519"/>
      <c r="Q23" s="520"/>
      <c r="R23" s="9"/>
      <c r="S23" s="9"/>
      <c r="T23" s="9"/>
      <c r="U23" s="9"/>
      <c r="V23" s="9"/>
      <c r="W23" s="9"/>
      <c r="X23" s="9"/>
      <c r="Y23" s="9"/>
      <c r="Z23" s="532" t="str">
        <f>$I$12</f>
        <v>dd</v>
      </c>
      <c r="AA23" s="533"/>
      <c r="AB23" s="533"/>
      <c r="AC23" s="533"/>
      <c r="AD23" s="533"/>
      <c r="AE23" s="533"/>
      <c r="AF23" s="534"/>
      <c r="AG23" s="114"/>
      <c r="AH23" s="114"/>
      <c r="AI23" s="114"/>
      <c r="AJ23" s="114"/>
      <c r="AK23" s="16"/>
      <c r="AL23" s="21" t="str">
        <f>$K$27</f>
        <v>ff</v>
      </c>
      <c r="AM23" s="22"/>
      <c r="AN23" s="89"/>
      <c r="AO23" s="21" t="str">
        <f>$K$23</f>
        <v>dd</v>
      </c>
      <c r="AP23" s="22"/>
      <c r="AQ23" s="19"/>
    </row>
    <row r="24" spans="1:43" s="20" customFormat="1" ht="34.5" customHeight="1" thickBot="1">
      <c r="A24" s="14"/>
      <c r="B24" s="9"/>
      <c r="C24" s="9"/>
      <c r="D24" s="9"/>
      <c r="E24" s="9"/>
      <c r="F24" s="9"/>
      <c r="G24" s="9"/>
      <c r="H24" s="9"/>
      <c r="I24" s="9"/>
      <c r="J24" s="5"/>
      <c r="K24" s="5"/>
      <c r="L24" s="5"/>
      <c r="M24" s="5"/>
      <c r="N24" s="5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528" t="s">
        <v>19</v>
      </c>
      <c r="AA24" s="531"/>
      <c r="AB24" s="531"/>
      <c r="AC24" s="531"/>
      <c r="AD24" s="531"/>
      <c r="AE24" s="531"/>
      <c r="AF24" s="531"/>
      <c r="AG24" s="9"/>
      <c r="AH24" s="9"/>
      <c r="AI24" s="9"/>
      <c r="AJ24" s="9"/>
      <c r="AK24" s="9"/>
      <c r="AL24" s="89"/>
      <c r="AM24" s="89"/>
      <c r="AN24" s="89"/>
      <c r="AO24" s="89"/>
      <c r="AP24" s="89"/>
      <c r="AQ24" s="19"/>
    </row>
    <row r="25" spans="1:43" s="20" customFormat="1" ht="34.5" customHeight="1" thickBot="1" thickTop="1">
      <c r="A25" s="14"/>
      <c r="B25" s="9"/>
      <c r="C25" s="9"/>
      <c r="D25" s="9"/>
      <c r="E25" s="9"/>
      <c r="F25" s="9"/>
      <c r="G25" s="9"/>
      <c r="H25" s="9"/>
      <c r="I25" s="9"/>
      <c r="J25" s="88" t="s">
        <v>20</v>
      </c>
      <c r="K25" s="518" t="s">
        <v>21</v>
      </c>
      <c r="L25" s="519"/>
      <c r="M25" s="519"/>
      <c r="N25" s="519"/>
      <c r="O25" s="519"/>
      <c r="P25" s="519"/>
      <c r="Q25" s="520"/>
      <c r="R25" s="9"/>
      <c r="S25" s="9"/>
      <c r="T25" s="9"/>
      <c r="U25" s="9"/>
      <c r="V25" s="9"/>
      <c r="W25" s="9"/>
      <c r="X25" s="9"/>
      <c r="Y25" s="9"/>
      <c r="Z25" s="532" t="str">
        <f>$I$13</f>
        <v>ee</v>
      </c>
      <c r="AA25" s="533"/>
      <c r="AB25" s="533"/>
      <c r="AC25" s="533"/>
      <c r="AD25" s="533"/>
      <c r="AE25" s="533"/>
      <c r="AF25" s="534"/>
      <c r="AG25" s="9"/>
      <c r="AH25" s="9"/>
      <c r="AI25" s="9"/>
      <c r="AJ25" s="9"/>
      <c r="AK25" s="9"/>
      <c r="AL25" s="86" t="str">
        <f>$K$17</f>
        <v>aa</v>
      </c>
      <c r="AM25" s="18"/>
      <c r="AN25" s="89"/>
      <c r="AO25" s="17" t="str">
        <f>$K$21</f>
        <v>cc</v>
      </c>
      <c r="AP25" s="18"/>
      <c r="AQ25" s="19"/>
    </row>
    <row r="26" spans="1:43" s="20" customFormat="1" ht="34.5" customHeight="1" thickBot="1">
      <c r="A26" s="14"/>
      <c r="B26" s="9"/>
      <c r="C26" s="9"/>
      <c r="D26" s="9"/>
      <c r="E26" s="9"/>
      <c r="F26" s="9"/>
      <c r="G26" s="9"/>
      <c r="H26" s="9"/>
      <c r="I26" s="9"/>
      <c r="J26" s="5"/>
      <c r="K26" s="5"/>
      <c r="L26" s="5"/>
      <c r="M26" s="5"/>
      <c r="N26" s="5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528" t="s">
        <v>22</v>
      </c>
      <c r="AA26" s="531"/>
      <c r="AB26" s="531"/>
      <c r="AC26" s="531"/>
      <c r="AD26" s="531"/>
      <c r="AE26" s="531"/>
      <c r="AF26" s="531"/>
      <c r="AG26" s="9"/>
      <c r="AH26" s="9"/>
      <c r="AI26" s="9"/>
      <c r="AJ26" s="9"/>
      <c r="AK26" s="9"/>
      <c r="AL26" s="21" t="str">
        <f>$K$21</f>
        <v>cc</v>
      </c>
      <c r="AM26" s="22"/>
      <c r="AN26" s="89"/>
      <c r="AO26" s="21" t="str">
        <f>$K$25</f>
        <v>ee</v>
      </c>
      <c r="AP26" s="22"/>
      <c r="AQ26" s="19"/>
    </row>
    <row r="27" spans="1:43" s="20" customFormat="1" ht="34.5" customHeight="1" thickBot="1" thickTop="1">
      <c r="A27" s="14"/>
      <c r="B27" s="9"/>
      <c r="C27" s="9"/>
      <c r="D27" s="9"/>
      <c r="E27" s="9"/>
      <c r="F27" s="9"/>
      <c r="G27" s="9"/>
      <c r="H27" s="9"/>
      <c r="I27" s="9"/>
      <c r="J27" s="88" t="s">
        <v>23</v>
      </c>
      <c r="K27" s="518" t="s">
        <v>24</v>
      </c>
      <c r="L27" s="519"/>
      <c r="M27" s="519"/>
      <c r="N27" s="519"/>
      <c r="O27" s="519"/>
      <c r="P27" s="519"/>
      <c r="Q27" s="520"/>
      <c r="R27" s="9"/>
      <c r="S27" s="9"/>
      <c r="T27" s="9"/>
      <c r="U27" s="9"/>
      <c r="V27" s="9"/>
      <c r="W27" s="9"/>
      <c r="X27" s="9"/>
      <c r="Y27" s="9"/>
      <c r="Z27" s="532" t="str">
        <f>$I$14</f>
        <v>ff</v>
      </c>
      <c r="AA27" s="533"/>
      <c r="AB27" s="533"/>
      <c r="AC27" s="533"/>
      <c r="AD27" s="533"/>
      <c r="AE27" s="533"/>
      <c r="AF27" s="534"/>
      <c r="AG27" s="9"/>
      <c r="AH27" s="9"/>
      <c r="AI27" s="9"/>
      <c r="AJ27" s="9"/>
      <c r="AK27" s="9"/>
      <c r="AL27" s="89"/>
      <c r="AM27" s="89"/>
      <c r="AN27" s="89"/>
      <c r="AO27" s="89"/>
      <c r="AP27" s="89"/>
      <c r="AQ27" s="19"/>
    </row>
    <row r="28" spans="1:43" s="20" customFormat="1" ht="34.5" customHeight="1">
      <c r="A28" s="14"/>
      <c r="B28" s="9"/>
      <c r="C28" s="9"/>
      <c r="D28" s="9"/>
      <c r="E28" s="9"/>
      <c r="F28" s="9"/>
      <c r="G28" s="9"/>
      <c r="H28" s="9"/>
      <c r="I28" s="9"/>
      <c r="J28" s="5"/>
      <c r="K28" s="5"/>
      <c r="L28" s="5"/>
      <c r="M28" s="5"/>
      <c r="N28" s="5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86" t="str">
        <f>$K$19</f>
        <v>bb</v>
      </c>
      <c r="AM28" s="18"/>
      <c r="AN28" s="89"/>
      <c r="AO28" s="89"/>
      <c r="AP28" s="89"/>
      <c r="AQ28" s="19"/>
    </row>
    <row r="29" spans="1:43" s="20" customFormat="1" ht="34.5" customHeight="1" thickBot="1">
      <c r="A29" s="14"/>
      <c r="B29" s="9"/>
      <c r="C29" s="9"/>
      <c r="D29" s="9"/>
      <c r="E29" s="9"/>
      <c r="F29" s="9"/>
      <c r="G29" s="9"/>
      <c r="H29" s="9"/>
      <c r="I29" s="9"/>
      <c r="J29" s="5"/>
      <c r="K29" s="5"/>
      <c r="L29" s="5"/>
      <c r="M29" s="5"/>
      <c r="N29" s="5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21" t="str">
        <f>$K$27</f>
        <v>ff</v>
      </c>
      <c r="AM29" s="22"/>
      <c r="AN29" s="89"/>
      <c r="AO29" s="89"/>
      <c r="AP29" s="89"/>
      <c r="AQ29" s="19"/>
    </row>
    <row r="30" spans="1:43" ht="34.5" customHeight="1" thickBot="1">
      <c r="A30" s="92"/>
      <c r="B30" s="93"/>
      <c r="C30" s="93"/>
      <c r="D30" s="93"/>
      <c r="E30" s="93"/>
      <c r="F30" s="93"/>
      <c r="G30" s="93"/>
      <c r="H30" s="93"/>
      <c r="I30" s="93"/>
      <c r="J30" s="505" t="s">
        <v>31</v>
      </c>
      <c r="K30" s="506"/>
      <c r="L30" s="506"/>
      <c r="M30" s="506"/>
      <c r="N30" s="506"/>
      <c r="O30" s="506"/>
      <c r="P30" s="93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115"/>
      <c r="AC30" s="115"/>
      <c r="AD30" s="115"/>
      <c r="AE30" s="115"/>
      <c r="AF30" s="95"/>
      <c r="AG30" s="96"/>
      <c r="AH30" s="96"/>
      <c r="AI30" s="96"/>
      <c r="AJ30" s="96"/>
      <c r="AK30" s="94"/>
      <c r="AL30" s="127"/>
      <c r="AM30" s="127"/>
      <c r="AN30" s="127"/>
      <c r="AO30" s="127"/>
      <c r="AP30" s="127"/>
      <c r="AQ30" s="97"/>
    </row>
  </sheetData>
  <mergeCells count="31">
    <mergeCell ref="AP5:AP6"/>
    <mergeCell ref="Z26:AF26"/>
    <mergeCell ref="Z27:AF27"/>
    <mergeCell ref="K27:Q27"/>
    <mergeCell ref="W6:Y8"/>
    <mergeCell ref="AM5:AM6"/>
    <mergeCell ref="Z25:AF25"/>
    <mergeCell ref="K25:Q25"/>
    <mergeCell ref="Z24:AF24"/>
    <mergeCell ref="Z21:AF21"/>
    <mergeCell ref="K2:AK2"/>
    <mergeCell ref="Q6:S8"/>
    <mergeCell ref="Z6:AB8"/>
    <mergeCell ref="Z22:AF22"/>
    <mergeCell ref="Z16:AF16"/>
    <mergeCell ref="Z18:AF18"/>
    <mergeCell ref="Z20:AF20"/>
    <mergeCell ref="T6:V8"/>
    <mergeCell ref="Z17:AF17"/>
    <mergeCell ref="Z19:AF19"/>
    <mergeCell ref="AG8:AI8"/>
    <mergeCell ref="AC8:AE8"/>
    <mergeCell ref="K17:Q17"/>
    <mergeCell ref="K19:Q19"/>
    <mergeCell ref="Z23:AF23"/>
    <mergeCell ref="Q30:AA30"/>
    <mergeCell ref="K6:M8"/>
    <mergeCell ref="N6:P8"/>
    <mergeCell ref="K21:Q21"/>
    <mergeCell ref="K23:Q23"/>
    <mergeCell ref="J30:O3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showGridLines="0" zoomScale="50" zoomScaleNormal="50" workbookViewId="0" topLeftCell="A1">
      <selection activeCell="AJ17" sqref="AJ17"/>
    </sheetView>
  </sheetViews>
  <sheetFormatPr defaultColWidth="11.421875" defaultRowHeight="12.75"/>
  <cols>
    <col min="1" max="1" width="5.7109375" style="131" customWidth="1"/>
    <col min="2" max="2" width="14.7109375" style="131" hidden="1" customWidth="1"/>
    <col min="3" max="3" width="6.7109375" style="131" hidden="1" customWidth="1"/>
    <col min="4" max="4" width="22.7109375" style="131" hidden="1" customWidth="1"/>
    <col min="5" max="6" width="6.7109375" style="131" hidden="1" customWidth="1"/>
    <col min="7" max="7" width="14.7109375" style="131" hidden="1" customWidth="1"/>
    <col min="8" max="8" width="6.7109375" style="131" hidden="1" customWidth="1"/>
    <col min="9" max="9" width="22.7109375" style="131" hidden="1" customWidth="1"/>
    <col min="10" max="10" width="22.7109375" style="131" customWidth="1"/>
    <col min="11" max="11" width="5.7109375" style="131" customWidth="1"/>
    <col min="12" max="12" width="1.7109375" style="131" customWidth="1"/>
    <col min="13" max="14" width="5.7109375" style="131" customWidth="1"/>
    <col min="15" max="15" width="1.7109375" style="131" customWidth="1"/>
    <col min="16" max="17" width="5.7109375" style="131" customWidth="1"/>
    <col min="18" max="18" width="1.7109375" style="131" customWidth="1"/>
    <col min="19" max="20" width="5.7109375" style="131" customWidth="1"/>
    <col min="21" max="21" width="1.7109375" style="131" customWidth="1"/>
    <col min="22" max="23" width="5.7109375" style="131" customWidth="1"/>
    <col min="24" max="24" width="1.7109375" style="131" customWidth="1"/>
    <col min="25" max="26" width="5.7109375" style="131" customWidth="1"/>
    <col min="27" max="27" width="1.7109375" style="131" customWidth="1"/>
    <col min="28" max="29" width="5.7109375" style="131" customWidth="1"/>
    <col min="30" max="30" width="1.7109375" style="131" customWidth="1"/>
    <col min="31" max="32" width="5.7109375" style="131" customWidth="1"/>
    <col min="33" max="33" width="1.7109375" style="131" customWidth="1"/>
    <col min="34" max="34" width="5.7109375" style="131" customWidth="1"/>
    <col min="35" max="35" width="7.7109375" style="131" customWidth="1"/>
    <col min="36" max="36" width="5.7109375" style="131" customWidth="1"/>
    <col min="37" max="37" width="1.7109375" style="131" customWidth="1"/>
    <col min="38" max="38" width="5.7109375" style="131" customWidth="1"/>
    <col min="39" max="39" width="7.7109375" style="131" customWidth="1"/>
    <col min="40" max="40" width="10.8515625" style="131" customWidth="1"/>
    <col min="41" max="41" width="27.7109375" style="131" customWidth="1"/>
    <col min="42" max="42" width="5.7109375" style="131" customWidth="1"/>
    <col min="43" max="43" width="8.7109375" style="131" customWidth="1"/>
    <col min="44" max="44" width="27.7109375" style="131" customWidth="1"/>
    <col min="45" max="45" width="5.7109375" style="131" customWidth="1"/>
    <col min="46" max="46" width="8.7109375" style="131" customWidth="1"/>
    <col min="47" max="47" width="27.7109375" style="131" customWidth="1"/>
    <col min="48" max="49" width="5.7109375" style="131" customWidth="1"/>
    <col min="50" max="16384" width="11.421875" style="131" customWidth="1"/>
  </cols>
  <sheetData>
    <row r="1" spans="1:49" ht="15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30"/>
    </row>
    <row r="2" spans="1:49" ht="33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550" t="s">
        <v>36</v>
      </c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134"/>
      <c r="AP2" s="135"/>
      <c r="AQ2" s="135"/>
      <c r="AR2" s="135"/>
      <c r="AS2" s="135"/>
      <c r="AT2" s="135"/>
      <c r="AU2" s="135"/>
      <c r="AV2" s="135"/>
      <c r="AW2" s="136"/>
    </row>
    <row r="3" spans="1:49" ht="19.5" customHeigh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7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8"/>
      <c r="AP3" s="135"/>
      <c r="AQ3" s="135"/>
      <c r="AR3" s="135"/>
      <c r="AS3" s="135"/>
      <c r="AT3" s="135"/>
      <c r="AU3" s="135"/>
      <c r="AV3" s="135"/>
      <c r="AW3" s="136"/>
    </row>
    <row r="4" spans="1:49" ht="34.5" customHeigh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9"/>
      <c r="L4" s="139"/>
      <c r="M4" s="139"/>
      <c r="N4" s="139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8"/>
      <c r="AP4" s="135"/>
      <c r="AQ4" s="135"/>
      <c r="AR4" s="135"/>
      <c r="AS4" s="135"/>
      <c r="AT4" s="135"/>
      <c r="AU4" s="135"/>
      <c r="AV4" s="135"/>
      <c r="AW4" s="136"/>
    </row>
    <row r="5" spans="1:49" ht="34.5" customHeight="1">
      <c r="A5" s="132"/>
      <c r="B5" s="133"/>
      <c r="C5" s="133"/>
      <c r="D5" s="133"/>
      <c r="E5" s="133"/>
      <c r="F5" s="133"/>
      <c r="G5" s="133"/>
      <c r="H5" s="133"/>
      <c r="I5" s="133"/>
      <c r="J5" s="140"/>
      <c r="K5" s="141"/>
      <c r="L5" s="141"/>
      <c r="M5" s="141"/>
      <c r="N5" s="141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8"/>
      <c r="AP5" s="135"/>
      <c r="AQ5" s="135"/>
      <c r="AR5" s="135"/>
      <c r="AS5" s="135"/>
      <c r="AT5" s="135"/>
      <c r="AU5" s="135"/>
      <c r="AV5" s="135"/>
      <c r="AW5" s="136"/>
    </row>
    <row r="6" spans="1:49" s="148" customFormat="1" ht="34.5" customHeight="1">
      <c r="A6" s="142"/>
      <c r="B6" s="137"/>
      <c r="C6" s="137"/>
      <c r="D6" s="137"/>
      <c r="E6" s="137"/>
      <c r="F6" s="137"/>
      <c r="G6" s="137"/>
      <c r="H6" s="137"/>
      <c r="I6" s="137"/>
      <c r="J6" s="140"/>
      <c r="K6" s="552" t="str">
        <f>$K$18</f>
        <v>aa</v>
      </c>
      <c r="L6" s="552"/>
      <c r="M6" s="552"/>
      <c r="N6" s="552" t="str">
        <f>$K$20</f>
        <v>bb</v>
      </c>
      <c r="O6" s="552"/>
      <c r="P6" s="552"/>
      <c r="Q6" s="552" t="str">
        <f>$K$22</f>
        <v>cc</v>
      </c>
      <c r="R6" s="552"/>
      <c r="S6" s="552"/>
      <c r="T6" s="552" t="str">
        <f>$K$24</f>
        <v>dd</v>
      </c>
      <c r="U6" s="552"/>
      <c r="V6" s="552"/>
      <c r="W6" s="553" t="str">
        <f>$K$26</f>
        <v>ee</v>
      </c>
      <c r="X6" s="553"/>
      <c r="Y6" s="553"/>
      <c r="Z6" s="553" t="str">
        <f>$K$28</f>
        <v>ff</v>
      </c>
      <c r="AA6" s="553"/>
      <c r="AB6" s="553"/>
      <c r="AC6" s="555" t="str">
        <f>$K$30</f>
        <v>gg</v>
      </c>
      <c r="AD6" s="555"/>
      <c r="AE6" s="555"/>
      <c r="AF6" s="143"/>
      <c r="AG6" s="143"/>
      <c r="AH6" s="143"/>
      <c r="AI6" s="137"/>
      <c r="AJ6" s="133"/>
      <c r="AK6" s="133"/>
      <c r="AL6" s="133"/>
      <c r="AM6" s="133"/>
      <c r="AN6" s="144"/>
      <c r="AO6" s="133"/>
      <c r="AP6" s="547" t="s">
        <v>0</v>
      </c>
      <c r="AQ6" s="145"/>
      <c r="AR6" s="145"/>
      <c r="AS6" s="547" t="s">
        <v>0</v>
      </c>
      <c r="AT6" s="146"/>
      <c r="AU6" s="146"/>
      <c r="AV6" s="547" t="s">
        <v>0</v>
      </c>
      <c r="AW6" s="147"/>
    </row>
    <row r="7" spans="1:49" s="148" customFormat="1" ht="34.5" customHeight="1">
      <c r="A7" s="142"/>
      <c r="B7" s="137"/>
      <c r="C7" s="137"/>
      <c r="D7" s="137"/>
      <c r="E7" s="137"/>
      <c r="F7" s="137"/>
      <c r="G7" s="137"/>
      <c r="H7" s="137"/>
      <c r="I7" s="137"/>
      <c r="J7" s="133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3"/>
      <c r="X7" s="553"/>
      <c r="Y7" s="553"/>
      <c r="Z7" s="553"/>
      <c r="AA7" s="553"/>
      <c r="AB7" s="553"/>
      <c r="AC7" s="555"/>
      <c r="AD7" s="555"/>
      <c r="AE7" s="555"/>
      <c r="AF7" s="143"/>
      <c r="AG7" s="143"/>
      <c r="AH7" s="143"/>
      <c r="AI7" s="137"/>
      <c r="AJ7" s="137"/>
      <c r="AK7" s="137"/>
      <c r="AL7" s="137"/>
      <c r="AM7" s="137"/>
      <c r="AN7" s="144"/>
      <c r="AO7" s="133"/>
      <c r="AP7" s="547"/>
      <c r="AQ7" s="149"/>
      <c r="AR7" s="149"/>
      <c r="AS7" s="547"/>
      <c r="AT7" s="149"/>
      <c r="AU7" s="149"/>
      <c r="AV7" s="547"/>
      <c r="AW7" s="147"/>
    </row>
    <row r="8" spans="1:49" s="148" customFormat="1" ht="34.5" customHeight="1" thickBot="1">
      <c r="A8" s="142"/>
      <c r="B8" s="150" t="s">
        <v>1</v>
      </c>
      <c r="C8" s="150"/>
      <c r="D8" s="150"/>
      <c r="E8" s="150"/>
      <c r="F8" s="150"/>
      <c r="G8" s="150"/>
      <c r="H8" s="150"/>
      <c r="I8" s="150"/>
      <c r="J8" s="133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4"/>
      <c r="X8" s="554"/>
      <c r="Y8" s="554"/>
      <c r="Z8" s="554"/>
      <c r="AA8" s="554"/>
      <c r="AB8" s="554"/>
      <c r="AC8" s="555"/>
      <c r="AD8" s="555"/>
      <c r="AE8" s="555"/>
      <c r="AF8" s="548" t="s">
        <v>0</v>
      </c>
      <c r="AG8" s="548"/>
      <c r="AH8" s="548"/>
      <c r="AI8" s="151" t="s">
        <v>15</v>
      </c>
      <c r="AJ8" s="549" t="s">
        <v>3</v>
      </c>
      <c r="AK8" s="549"/>
      <c r="AL8" s="549"/>
      <c r="AM8" s="152" t="s">
        <v>4</v>
      </c>
      <c r="AN8" s="133"/>
      <c r="AO8" s="153" t="str">
        <f>$K$18</f>
        <v>aa</v>
      </c>
      <c r="AP8" s="154"/>
      <c r="AQ8" s="155"/>
      <c r="AR8" s="153" t="str">
        <f>$K$18</f>
        <v>aa</v>
      </c>
      <c r="AS8" s="154"/>
      <c r="AT8" s="156"/>
      <c r="AU8" s="153" t="str">
        <f>$K$20</f>
        <v>bb</v>
      </c>
      <c r="AV8" s="154"/>
      <c r="AW8" s="147"/>
    </row>
    <row r="9" spans="1:49" s="148" customFormat="1" ht="34.5" customHeight="1" thickBot="1" thickTop="1">
      <c r="A9" s="142"/>
      <c r="B9" s="157">
        <f aca="true" t="shared" si="0" ref="B9:B15">IF(J9="","-",RANK(F9,$F$9:$F$15,0)+RANK(E9,$E$9:$E$15,0)%+ROW()%%)</f>
        <v>1.0109</v>
      </c>
      <c r="C9" s="158">
        <f aca="true" t="shared" si="1" ref="C9:C15">IF(B9="","",RANK(B9,$B$9:$B$15,1))</f>
        <v>1</v>
      </c>
      <c r="D9" s="159" t="str">
        <f>$K$18</f>
        <v>aa</v>
      </c>
      <c r="E9" s="160">
        <f>$AI$9</f>
        <v>0</v>
      </c>
      <c r="F9" s="161">
        <f>SUM($AJ$9-$AL$9)</f>
        <v>0</v>
      </c>
      <c r="G9" s="162">
        <f>SMALL($B$9:$B$15,1)</f>
        <v>1.0109</v>
      </c>
      <c r="H9" s="158">
        <f aca="true" t="shared" si="2" ref="H9:H15">IF(G9="","",RANK(G9,$G$9:$G$15,1))</f>
        <v>1</v>
      </c>
      <c r="I9" s="163" t="str">
        <f aca="true" ca="1" t="shared" si="3" ref="I9:I15">INDEX($D$9:$D$15,MATCH(G9,$B$9:$B$15,0),1)</f>
        <v>aa</v>
      </c>
      <c r="J9" s="164" t="str">
        <f>$K$18</f>
        <v>aa</v>
      </c>
      <c r="K9" s="165"/>
      <c r="L9" s="166"/>
      <c r="M9" s="167"/>
      <c r="N9" s="168">
        <f>IF($AP$8+$AP$9&gt;0,$AP$8,"")</f>
      </c>
      <c r="O9" s="169" t="s">
        <v>5</v>
      </c>
      <c r="P9" s="170">
        <f>IF($AP$8+$AP$9&gt;0,$AP$9,"")</f>
      </c>
      <c r="Q9" s="168">
        <f>IF($AS$8+$AS$9&gt;0,$AS$8,"")</f>
      </c>
      <c r="R9" s="169" t="s">
        <v>5</v>
      </c>
      <c r="S9" s="170">
        <f>IF($AS$8+$AS$9&gt;0,$AS$9,"")</f>
      </c>
      <c r="T9" s="168">
        <f>IF($AV$11+$AV$12&gt;0,$AV$11,"")</f>
      </c>
      <c r="U9" s="171" t="s">
        <v>5</v>
      </c>
      <c r="V9" s="170">
        <f>IF($AV$11+$AV$12&gt;0,$AV$12,"")</f>
      </c>
      <c r="W9" s="168">
        <f>IF($AS$17+$AS$18&gt;0,$AS$17,"")</f>
      </c>
      <c r="X9" s="171" t="s">
        <v>5</v>
      </c>
      <c r="Y9" s="170">
        <f>IF($AS$17+$AS$18&gt;0,$AS$18,"")</f>
      </c>
      <c r="Z9" s="168">
        <f>IF($AS$26+$AS$27&gt;0,$AS$26,"")</f>
      </c>
      <c r="AA9" s="171" t="s">
        <v>5</v>
      </c>
      <c r="AB9" s="170">
        <f>IF($AS$26+$AS$27&gt;0,$AS$27,"")</f>
      </c>
      <c r="AC9" s="168">
        <f>IF($AP$17+$AP$18&gt;0,$AP$17,"")</f>
      </c>
      <c r="AD9" s="169" t="s">
        <v>5</v>
      </c>
      <c r="AE9" s="172">
        <f>IF($AP$17+$AP$18&gt;0,$AP$18,"")</f>
      </c>
      <c r="AF9" s="173">
        <f>SUM($N$9,$Q$9,$T$9,$W$9,$Z$9,$AC$9)</f>
        <v>0</v>
      </c>
      <c r="AG9" s="174" t="s">
        <v>5</v>
      </c>
      <c r="AH9" s="175">
        <f>SUM($P$9,$S$9,$V$9,$Y$9,$AB$9,$AE$9)</f>
        <v>0</v>
      </c>
      <c r="AI9" s="176">
        <f>SUM(IF(N9="",0,N9-P9)+IF(Q9="",0,Q9-S9)+IF(T9="",0,T9-V9)+IF(W9="",0,W9-Y9)+IF(Z9="",0,Z9-AB9)+IF(AC9="",0,AC9-AE9))</f>
        <v>0</v>
      </c>
      <c r="AJ9" s="177">
        <f>SUM(IF(K9="",0,1)+IF(K9&gt;M9,1)+IF(K9&lt;M9,-1))+(IF(N9="",0,1)+IF(N9&gt;P9,1)+IF(N9&lt;P9,-1))+(IF(Q9="",0,1)+IF(Q9&gt;S9,1)+IF(Q9&lt;S9,-1))+(IF(T9="",0,1)+IF(T9&gt;V9,1)+IF(T9&lt;V9,-1))+(IF(W9="",0,1)+IF(W9&gt;Y9,1)+IF(W9&lt;Y9,-1))+(IF(Z9="",0,1)+IF(Z9&gt;AB9,1)+IF(Z9&lt;AB9,-1))+(IF(AC9="",0,1)+IF(AC9&gt;AE9,1)+IF(AC9&lt;AE9,-1))</f>
        <v>0</v>
      </c>
      <c r="AK9" s="178" t="s">
        <v>5</v>
      </c>
      <c r="AL9" s="179">
        <f>SUM(IF(M9="",0,1)+IF(M9&gt;K9,1)+IF(M9&lt;K9,-1))+(IF(P9="",0,1)+IF(P9&gt;N9,1)+IF(P9&lt;N9,-1))+(IF(S9="",0,1)+IF(S9&gt;Q9,1)+IF(S9&lt;Q9,-1))+(IF(V9="",0,1)+IF(V9&gt;T9,1)+IF(V9&lt;T9,-1))+(IF(Y9="",0,1)+IF(Y9&gt;W9,1)+IF(Y9&lt;W9,-1))+(IF(AB9="",0,1)+IF(AB9&gt;Z9,1)+IF(AB9&lt;Z9,-1))+(IF(AE9="",0,1)+IF(AE9&gt;AC9,1)+IF(AE9&lt;AC9,-1))</f>
        <v>0</v>
      </c>
      <c r="AM9" s="180">
        <f aca="true" t="shared" si="4" ref="AM9:AM15">IF(B9="","",RANK(B9,$B$9:$B$15,1))</f>
        <v>1</v>
      </c>
      <c r="AN9" s="144"/>
      <c r="AO9" s="181" t="str">
        <f>$K$20</f>
        <v>bb</v>
      </c>
      <c r="AP9" s="182"/>
      <c r="AQ9" s="155"/>
      <c r="AR9" s="181" t="str">
        <f>$K$22</f>
        <v>cc</v>
      </c>
      <c r="AS9" s="182"/>
      <c r="AT9" s="156"/>
      <c r="AU9" s="181" t="str">
        <f>$K$26</f>
        <v>ee</v>
      </c>
      <c r="AV9" s="182"/>
      <c r="AW9" s="147"/>
    </row>
    <row r="10" spans="1:49" s="148" customFormat="1" ht="34.5" customHeight="1">
      <c r="A10" s="142"/>
      <c r="B10" s="157">
        <f t="shared" si="0"/>
        <v>1.011</v>
      </c>
      <c r="C10" s="158">
        <f t="shared" si="1"/>
        <v>2</v>
      </c>
      <c r="D10" s="159" t="str">
        <f>$K$20</f>
        <v>bb</v>
      </c>
      <c r="E10" s="160">
        <f>$AI$10</f>
        <v>0</v>
      </c>
      <c r="F10" s="161">
        <f>SUM($AJ$10-$AL$10)</f>
        <v>0</v>
      </c>
      <c r="G10" s="162">
        <f>SMALL($B$9:$B$15,2)</f>
        <v>1.011</v>
      </c>
      <c r="H10" s="158">
        <f t="shared" si="2"/>
        <v>2</v>
      </c>
      <c r="I10" s="163" t="str">
        <f ca="1" t="shared" si="3"/>
        <v>bb</v>
      </c>
      <c r="J10" s="164" t="str">
        <f>$K$20</f>
        <v>bb</v>
      </c>
      <c r="K10" s="183">
        <f>IF($AP$8+$AP$9&gt;0,$AP$9,"")</f>
      </c>
      <c r="L10" s="184" t="s">
        <v>5</v>
      </c>
      <c r="M10" s="185">
        <f>IF($AP$8+$AP$9&gt;0,$AP$8,"")</f>
      </c>
      <c r="N10" s="186"/>
      <c r="O10" s="187"/>
      <c r="P10" s="188"/>
      <c r="Q10" s="189">
        <f>IF($AP$20+$AP$21&gt;0,$AP$20,"")</f>
      </c>
      <c r="R10" s="184" t="s">
        <v>5</v>
      </c>
      <c r="S10" s="185">
        <f>IF($AP$20+$AP$21&gt;0,$AP$21,"")</f>
      </c>
      <c r="T10" s="189">
        <f>IF($AV$20+$AV$21&gt;0,$AV$20,"")</f>
      </c>
      <c r="U10" s="184" t="s">
        <v>5</v>
      </c>
      <c r="V10" s="185">
        <f>IF($AV$20+$AV$21&gt;0,$AV$21,"")</f>
      </c>
      <c r="W10" s="189">
        <f>IF($AV$8+$AV$9&gt;0,$AV$8,"")</f>
      </c>
      <c r="X10" s="190" t="s">
        <v>5</v>
      </c>
      <c r="Y10" s="185">
        <f>IF($AV$8+$AV$9&gt;0,$AV$9,"")</f>
      </c>
      <c r="Z10" s="189">
        <f>IF($AS$20+$AS$21&gt;0,$AS$20,"")</f>
      </c>
      <c r="AA10" s="190" t="s">
        <v>5</v>
      </c>
      <c r="AB10" s="185">
        <f>IF($AS$20+$AS$21&gt;0,$AS$21,"")</f>
      </c>
      <c r="AC10" s="189">
        <f>IF($AP$26+$AP$27&gt;0,$AP$26,"")</f>
      </c>
      <c r="AD10" s="184" t="s">
        <v>5</v>
      </c>
      <c r="AE10" s="191">
        <f>IF($AP$26+$AP$27&gt;0,$AP$27,"")</f>
      </c>
      <c r="AF10" s="192">
        <f>SUM($K$10,$Q$10,$T$10,$W$10,$Z$10,$AC$10)</f>
        <v>0</v>
      </c>
      <c r="AG10" s="193" t="s">
        <v>5</v>
      </c>
      <c r="AH10" s="194">
        <f>SUM($M$10,$S$10,$V$10,$Y$10,$AB$10,$AE$10)</f>
        <v>0</v>
      </c>
      <c r="AI10" s="195">
        <f>SUM(IF(K10="",0,K10-M10)+IF(Q10="",0,Q10-S10)+IF(T10="",0,T10-V10)+IF(W10="",0,W10-Y10)+IF(Z10="",0,Z10-AB10)+IF(AC10="",0,AC10-AE10))</f>
        <v>0</v>
      </c>
      <c r="AJ10" s="196">
        <f aca="true" t="shared" si="5" ref="AJ10:AJ15">SUM(IF(K10="",0,1)+IF(K10&gt;M10,1)+IF(K10&lt;M10,-1))+(IF(N10="",0,1)+IF(N10&gt;P10,1)+IF(N10&lt;P10,-1))+(IF(Q10="",0,1)+IF(Q10&gt;S10,1)+IF(Q10&lt;S10,-1))+(IF(T10="",0,1)+IF(T10&gt;V10,1)+IF(T10&lt;V10,-1))+(IF(W10="",0,1)+IF(W10&gt;Y10,1)+IF(W10&lt;Y10,-1))+(IF(Z10="",0,1)+IF(Z10&gt;AB10,1)+IF(Z10&lt;AB10,-1))+(IF(AC10="",0,1)+IF(AC10&gt;AE10,1)+IF(AC10&lt;AE10,-1))</f>
        <v>0</v>
      </c>
      <c r="AK10" s="197" t="s">
        <v>5</v>
      </c>
      <c r="AL10" s="198">
        <f aca="true" t="shared" si="6" ref="AL10:AL15">SUM(IF(M10="",0,1)+IF(M10&gt;K10,1)+IF(M10&lt;K10,-1))+(IF(P10="",0,1)+IF(P10&gt;N10,1)+IF(P10&lt;N10,-1))+(IF(S10="",0,1)+IF(S10&gt;Q10,1)+IF(S10&lt;Q10,-1))+(IF(V10="",0,1)+IF(V10&gt;T10,1)+IF(V10&lt;T10,-1))+(IF(Y10="",0,1)+IF(Y10&gt;W10,1)+IF(Y10&lt;W10,-1))+(IF(AB10="",0,1)+IF(AB10&gt;Z10,1)+IF(AB10&lt;Z10,-1))+(IF(AE10="",0,1)+IF(AE10&gt;AC10,1)+IF(AE10&lt;AC10,-1))</f>
        <v>0</v>
      </c>
      <c r="AM10" s="199">
        <f t="shared" si="4"/>
        <v>2</v>
      </c>
      <c r="AN10" s="137"/>
      <c r="AO10" s="200"/>
      <c r="AP10" s="200"/>
      <c r="AQ10" s="200"/>
      <c r="AR10" s="200"/>
      <c r="AS10" s="200"/>
      <c r="AT10" s="200"/>
      <c r="AU10" s="200"/>
      <c r="AV10" s="200"/>
      <c r="AW10" s="147"/>
    </row>
    <row r="11" spans="1:49" s="148" customFormat="1" ht="34.5" customHeight="1">
      <c r="A11" s="142"/>
      <c r="B11" s="157">
        <f t="shared" si="0"/>
        <v>1.0111</v>
      </c>
      <c r="C11" s="158">
        <f t="shared" si="1"/>
        <v>3</v>
      </c>
      <c r="D11" s="159" t="str">
        <f>$K$22</f>
        <v>cc</v>
      </c>
      <c r="E11" s="160">
        <f>$AI$11</f>
        <v>0</v>
      </c>
      <c r="F11" s="161">
        <f>SUM($AJ$11-$AL$11)</f>
        <v>0</v>
      </c>
      <c r="G11" s="162">
        <f>SMALL($B$9:$B$15,3)</f>
        <v>1.0111</v>
      </c>
      <c r="H11" s="158">
        <f t="shared" si="2"/>
        <v>3</v>
      </c>
      <c r="I11" s="163" t="str">
        <f ca="1" t="shared" si="3"/>
        <v>cc</v>
      </c>
      <c r="J11" s="164" t="str">
        <f>$K$22</f>
        <v>cc</v>
      </c>
      <c r="K11" s="183">
        <f>IF($AS$8+$AS$9&gt;0,$AS$9,"")</f>
      </c>
      <c r="L11" s="184" t="s">
        <v>5</v>
      </c>
      <c r="M11" s="185">
        <f>IF($AS$8+$AS$9&gt;0,$AS$8,"")</f>
      </c>
      <c r="N11" s="189">
        <f>IF($AP$20+$AP$21&gt;0,$AP$21,"")</f>
      </c>
      <c r="O11" s="184" t="s">
        <v>5</v>
      </c>
      <c r="P11" s="185">
        <f>IF($AP$20+$AP$21&gt;0,$AP$20,"")</f>
      </c>
      <c r="Q11" s="186"/>
      <c r="R11" s="187"/>
      <c r="S11" s="188"/>
      <c r="T11" s="189">
        <f>IF($AP$11+$AP$12&gt;0,$AP$11,"")</f>
      </c>
      <c r="U11" s="184" t="s">
        <v>5</v>
      </c>
      <c r="V11" s="185">
        <f>IF($AP$11+$AP$12&gt;0,$AP$12,"")</f>
      </c>
      <c r="W11" s="189">
        <f>IF($AV$26+$AV$27&gt;0,$AV$26,"")</f>
      </c>
      <c r="X11" s="190" t="s">
        <v>5</v>
      </c>
      <c r="Y11" s="185">
        <f>IF($AV$26+$AV$27&gt;0,$AV$27,"")</f>
      </c>
      <c r="Z11" s="189">
        <f>IF($AV$14+$AV$15&gt;0,$AV$14,"")</f>
      </c>
      <c r="AA11" s="190" t="s">
        <v>5</v>
      </c>
      <c r="AB11" s="185">
        <f>IF($AV$14+$AV$15&gt;0,$AV$15,"")</f>
      </c>
      <c r="AC11" s="189">
        <f>IF($AS$14+$AS$15&gt;0,$AS$14,"")</f>
      </c>
      <c r="AD11" s="184" t="s">
        <v>5</v>
      </c>
      <c r="AE11" s="191">
        <f>IF($AS$14+$AS$15&gt;0,$AS$15,"")</f>
      </c>
      <c r="AF11" s="192">
        <f>SUM($K$11,$N$11,$T$11,$W$11,$Z$11,$AC$11)</f>
        <v>0</v>
      </c>
      <c r="AG11" s="193" t="s">
        <v>5</v>
      </c>
      <c r="AH11" s="194">
        <f>SUM($M$11,$P$11,$V$11,$Y$11,$AB$11,$AE$11)</f>
        <v>0</v>
      </c>
      <c r="AI11" s="195">
        <f>SUM(IF(K11="",0,K11-M11)+IF(N11="",0,N11-P11)+IF(T11="",0,T11-V11)+IF(W11="",0,W11-Y11)+IF(Z11="",0,Z11-AB11)+IF(AC11="",0,AC11-AE11))</f>
        <v>0</v>
      </c>
      <c r="AJ11" s="196">
        <f t="shared" si="5"/>
        <v>0</v>
      </c>
      <c r="AK11" s="197" t="s">
        <v>5</v>
      </c>
      <c r="AL11" s="198">
        <f t="shared" si="6"/>
        <v>0</v>
      </c>
      <c r="AM11" s="199">
        <f t="shared" si="4"/>
        <v>3</v>
      </c>
      <c r="AN11" s="144"/>
      <c r="AO11" s="201" t="str">
        <f>$K$22</f>
        <v>cc</v>
      </c>
      <c r="AP11" s="154"/>
      <c r="AQ11" s="155"/>
      <c r="AR11" s="153" t="str">
        <f>$K$24</f>
        <v>dd</v>
      </c>
      <c r="AS11" s="154"/>
      <c r="AT11" s="156"/>
      <c r="AU11" s="153" t="str">
        <f>$K$18</f>
        <v>aa</v>
      </c>
      <c r="AV11" s="154"/>
      <c r="AW11" s="147"/>
    </row>
    <row r="12" spans="1:49" s="148" customFormat="1" ht="34.5" customHeight="1" thickBot="1">
      <c r="A12" s="142"/>
      <c r="B12" s="157">
        <f t="shared" si="0"/>
        <v>1.0112</v>
      </c>
      <c r="C12" s="158">
        <f t="shared" si="1"/>
        <v>4</v>
      </c>
      <c r="D12" s="159" t="str">
        <f>$K$24</f>
        <v>dd</v>
      </c>
      <c r="E12" s="160">
        <f>$AI$12</f>
        <v>0</v>
      </c>
      <c r="F12" s="161">
        <f>SUM($AJ$12-$AL$12)</f>
        <v>0</v>
      </c>
      <c r="G12" s="162">
        <f>SMALL($B$9:$B$15,4)</f>
        <v>1.0112</v>
      </c>
      <c r="H12" s="158">
        <f t="shared" si="2"/>
        <v>4</v>
      </c>
      <c r="I12" s="163" t="str">
        <f ca="1" t="shared" si="3"/>
        <v>dd</v>
      </c>
      <c r="J12" s="164" t="str">
        <f>$K$24</f>
        <v>dd</v>
      </c>
      <c r="K12" s="183">
        <f>IF($AV$11+$AV$12&gt;0,$AV$12,"")</f>
      </c>
      <c r="L12" s="184" t="s">
        <v>5</v>
      </c>
      <c r="M12" s="185">
        <f>IF($AV$11+$AV$12&gt;0,$AV$11,"")</f>
      </c>
      <c r="N12" s="189">
        <f>IF($AV$20+$AV$21&gt;0,$AV$21,"")</f>
      </c>
      <c r="O12" s="184" t="s">
        <v>5</v>
      </c>
      <c r="P12" s="185">
        <f>IF($AV$20+$AV$21&gt;0,$AV$20,"")</f>
      </c>
      <c r="Q12" s="189">
        <f>IF($AP$11+$AP$12&gt;0,$AP$12,"")</f>
      </c>
      <c r="R12" s="184" t="s">
        <v>5</v>
      </c>
      <c r="S12" s="185">
        <f>IF($AP$11+$AP$12&gt;0,$AP$11,"")</f>
      </c>
      <c r="T12" s="186"/>
      <c r="U12" s="187"/>
      <c r="V12" s="188"/>
      <c r="W12" s="189">
        <f>IF($AP$23+$AP$24&gt;0,$AP$23,"")</f>
      </c>
      <c r="X12" s="184" t="s">
        <v>5</v>
      </c>
      <c r="Y12" s="185">
        <f>IF($AP$23+$AP$24&gt;0,$AP$24,"")</f>
      </c>
      <c r="Z12" s="189">
        <f>IF($AS$11+$AS$12&gt;0,$AS$11,"")</f>
      </c>
      <c r="AA12" s="184" t="s">
        <v>5</v>
      </c>
      <c r="AB12" s="185">
        <f>IF($AS$11+$AS$12&gt;0,$AS$12,"")</f>
      </c>
      <c r="AC12" s="189">
        <f>IF($AS$23+$AS$24&gt;0,$AS$23,"")</f>
      </c>
      <c r="AD12" s="184" t="s">
        <v>5</v>
      </c>
      <c r="AE12" s="191">
        <f>IF($AS$23+$AS$24&gt;0,$AS$24,"")</f>
      </c>
      <c r="AF12" s="192">
        <f>SUM($K$12,$N$12,$Q$12,$W$12,$Z$12,$AC$12)</f>
        <v>0</v>
      </c>
      <c r="AG12" s="193" t="s">
        <v>5</v>
      </c>
      <c r="AH12" s="194">
        <f>SUM($M$12,$P$12,$S$12,$Y$12,$AB$12,$AE$12)</f>
        <v>0</v>
      </c>
      <c r="AI12" s="195">
        <f>SUM(IF(K12="",0,K12-M12)+IF(N12="",0,N12-P12)+IF(Q12="",0,Q12-S12)+IF(W12="",0,W12-Y12)+IF(Z12="",0,Z12-AB12)+IF(AC12="",0,AC12-AE12))</f>
        <v>0</v>
      </c>
      <c r="AJ12" s="196">
        <f t="shared" si="5"/>
        <v>0</v>
      </c>
      <c r="AK12" s="197" t="s">
        <v>5</v>
      </c>
      <c r="AL12" s="198">
        <f t="shared" si="6"/>
        <v>0</v>
      </c>
      <c r="AM12" s="199">
        <f t="shared" si="4"/>
        <v>4</v>
      </c>
      <c r="AN12" s="144"/>
      <c r="AO12" s="181" t="str">
        <f>$K$24</f>
        <v>dd</v>
      </c>
      <c r="AP12" s="182"/>
      <c r="AQ12" s="155"/>
      <c r="AR12" s="181" t="str">
        <f>$K$28</f>
        <v>ff</v>
      </c>
      <c r="AS12" s="182"/>
      <c r="AT12" s="156"/>
      <c r="AU12" s="181" t="str">
        <f>$K$24</f>
        <v>dd</v>
      </c>
      <c r="AV12" s="182"/>
      <c r="AW12" s="147"/>
    </row>
    <row r="13" spans="1:49" s="148" customFormat="1" ht="34.5" customHeight="1">
      <c r="A13" s="142"/>
      <c r="B13" s="157">
        <f t="shared" si="0"/>
        <v>1.0113</v>
      </c>
      <c r="C13" s="158">
        <f t="shared" si="1"/>
        <v>5</v>
      </c>
      <c r="D13" s="159" t="str">
        <f>$K$26</f>
        <v>ee</v>
      </c>
      <c r="E13" s="160">
        <f>$AI$13</f>
        <v>0</v>
      </c>
      <c r="F13" s="161">
        <f>SUM($AJ$13-$AL$13)</f>
        <v>0</v>
      </c>
      <c r="G13" s="162">
        <f>SMALL($B$9:$B$15,5)</f>
        <v>1.0113</v>
      </c>
      <c r="H13" s="158">
        <f t="shared" si="2"/>
        <v>5</v>
      </c>
      <c r="I13" s="163" t="str">
        <f ca="1" t="shared" si="3"/>
        <v>ee</v>
      </c>
      <c r="J13" s="164" t="str">
        <f>$K$26</f>
        <v>ee</v>
      </c>
      <c r="K13" s="183">
        <f>IF($AS$17+$AS$18&gt;0,$AS$18,"")</f>
      </c>
      <c r="L13" s="184" t="s">
        <v>5</v>
      </c>
      <c r="M13" s="185">
        <f>IF($AS$17+$AS$18&gt;0,$AS$17,"")</f>
      </c>
      <c r="N13" s="189">
        <f>IF($AV$8+$AV$9&gt;0,$AV$9,"")</f>
      </c>
      <c r="O13" s="184" t="s">
        <v>5</v>
      </c>
      <c r="P13" s="185">
        <f>IF($AV$8+$AV$9&gt;0,$AV$8,"")</f>
      </c>
      <c r="Q13" s="189">
        <f>IF($AV$26+$AV$27&gt;0,$AV$27,"")</f>
      </c>
      <c r="R13" s="184" t="s">
        <v>5</v>
      </c>
      <c r="S13" s="185">
        <f>IF($AV$26+$AV$27&gt;0,$AV$26,"")</f>
      </c>
      <c r="T13" s="189">
        <f>IF($AP$23+$AP$24&gt;0,$AP$24,"")</f>
      </c>
      <c r="U13" s="184" t="s">
        <v>5</v>
      </c>
      <c r="V13" s="185">
        <f>IF($AP$23+$AP$24&gt;0,$AP$23,"")</f>
      </c>
      <c r="W13" s="202"/>
      <c r="X13" s="203"/>
      <c r="Y13" s="204"/>
      <c r="Z13" s="189">
        <f>IF($AP$14+$AP$15&gt;0,$AP$14,"")</f>
      </c>
      <c r="AA13" s="184" t="s">
        <v>5</v>
      </c>
      <c r="AB13" s="185">
        <f>IF($AP$14+$AP$15&gt;0,$AP$15,"")</f>
      </c>
      <c r="AC13" s="189">
        <f>IF($AV$17+$AV$18&gt;0,$AV$17,"")</f>
      </c>
      <c r="AD13" s="184" t="s">
        <v>5</v>
      </c>
      <c r="AE13" s="191">
        <f>IF($AV$17+$AV$18&gt;0,$AV$18,"")</f>
      </c>
      <c r="AF13" s="192">
        <f>SUM($K$13,$N$13,$Q$13,$T$13,$Z$13,$AC$13)</f>
        <v>0</v>
      </c>
      <c r="AG13" s="193" t="s">
        <v>5</v>
      </c>
      <c r="AH13" s="194">
        <f>SUM($M$13,$P$13,$S$13,$V$13,$AB$13,$AE$13)</f>
        <v>0</v>
      </c>
      <c r="AI13" s="195">
        <f>SUM(IF(K13="",0,K13-M13)+IF(N13="",0,N13-P13)+IF(Q13="",0,Q13-S13)+IF(T13="",0,T13-V13)+IF(Z13="",0,Z13-AB13)+IF(AC13="",0,AC13-AE13))</f>
        <v>0</v>
      </c>
      <c r="AJ13" s="196">
        <f t="shared" si="5"/>
        <v>0</v>
      </c>
      <c r="AK13" s="197" t="s">
        <v>5</v>
      </c>
      <c r="AL13" s="198">
        <f t="shared" si="6"/>
        <v>0</v>
      </c>
      <c r="AM13" s="199">
        <f t="shared" si="4"/>
        <v>5</v>
      </c>
      <c r="AN13" s="144"/>
      <c r="AO13" s="205"/>
      <c r="AP13" s="206"/>
      <c r="AQ13" s="206"/>
      <c r="AR13" s="206"/>
      <c r="AS13" s="206"/>
      <c r="AT13" s="206"/>
      <c r="AU13" s="206"/>
      <c r="AV13" s="206"/>
      <c r="AW13" s="147"/>
    </row>
    <row r="14" spans="1:49" s="148" customFormat="1" ht="34.5" customHeight="1">
      <c r="A14" s="142"/>
      <c r="B14" s="157">
        <f t="shared" si="0"/>
        <v>1.0114</v>
      </c>
      <c r="C14" s="158">
        <f t="shared" si="1"/>
        <v>6</v>
      </c>
      <c r="D14" s="159" t="str">
        <f>$K$28</f>
        <v>ff</v>
      </c>
      <c r="E14" s="160">
        <f>$AI$14</f>
        <v>0</v>
      </c>
      <c r="F14" s="161">
        <f>SUM($AJ$14-$AL$14)</f>
        <v>0</v>
      </c>
      <c r="G14" s="162">
        <f>SMALL($B$9:$B$15,6)</f>
        <v>1.0114</v>
      </c>
      <c r="H14" s="158">
        <f t="shared" si="2"/>
        <v>6</v>
      </c>
      <c r="I14" s="163" t="str">
        <f ca="1" t="shared" si="3"/>
        <v>ff</v>
      </c>
      <c r="J14" s="164" t="str">
        <f>$K$28</f>
        <v>ff</v>
      </c>
      <c r="K14" s="183">
        <f>IF($AS$26+$AS$27&gt;0,$AS$27,"")</f>
      </c>
      <c r="L14" s="184" t="s">
        <v>5</v>
      </c>
      <c r="M14" s="185">
        <f>IF($AS$26+$AS$27&gt;0,$AS$26,"")</f>
      </c>
      <c r="N14" s="189">
        <f>IF($AS$20+$AS$21&gt;0,$AS$21,"")</f>
      </c>
      <c r="O14" s="184" t="s">
        <v>5</v>
      </c>
      <c r="P14" s="185">
        <f>IF($AS$20+$AS$21&gt;0,$AS$20,"")</f>
      </c>
      <c r="Q14" s="189">
        <f>IF($AV$14+$AV$15&gt;0,$AV$15,"")</f>
      </c>
      <c r="R14" s="184" t="s">
        <v>5</v>
      </c>
      <c r="S14" s="185">
        <f>IF($AV$14+$AV$15&gt;0,$AV$14,"")</f>
      </c>
      <c r="T14" s="189">
        <f>IF($AS$11+$AS$12&gt;0,$AS$12,"")</f>
      </c>
      <c r="U14" s="184" t="s">
        <v>5</v>
      </c>
      <c r="V14" s="185">
        <f>IF($AS$11+$AS$12&gt;0,$AS$11,"")</f>
      </c>
      <c r="W14" s="189">
        <f>IF($AP$14+$AP$15&gt;0,$AP$15,"")</f>
      </c>
      <c r="X14" s="190" t="s">
        <v>5</v>
      </c>
      <c r="Y14" s="185">
        <f>IF($AP$14+$AP$15&gt;0,$AP$14,"")</f>
      </c>
      <c r="Z14" s="186"/>
      <c r="AA14" s="187"/>
      <c r="AB14" s="188"/>
      <c r="AC14" s="189">
        <f>IF($AV$23+$AV$24&gt;0,$AV$23,"")</f>
      </c>
      <c r="AD14" s="184" t="s">
        <v>5</v>
      </c>
      <c r="AE14" s="191">
        <f>IF($AV$23+$AV$24&gt;0,$AV$24,"")</f>
      </c>
      <c r="AF14" s="192">
        <f>SUM($K$14,$N$14,$Q$14,$T$14,$W$14,$AC$14)</f>
        <v>0</v>
      </c>
      <c r="AG14" s="193" t="s">
        <v>5</v>
      </c>
      <c r="AH14" s="194">
        <f>SUM($M$14,$P$14,$S$14,$V$14,$Y$14,$AE$14)</f>
        <v>0</v>
      </c>
      <c r="AI14" s="195">
        <f>SUM(IF(K14="",0,K14-M14)+IF(N14="",0,N14-P14)+IF(Q14="",0,Q14-S14)+IF(T14="",0,T14-V14)+IF(W14="",0,W14-Y14)+IF(AC14="",0,AC14-AE14))</f>
        <v>0</v>
      </c>
      <c r="AJ14" s="196">
        <f t="shared" si="5"/>
        <v>0</v>
      </c>
      <c r="AK14" s="197" t="s">
        <v>5</v>
      </c>
      <c r="AL14" s="198">
        <f t="shared" si="6"/>
        <v>0</v>
      </c>
      <c r="AM14" s="199">
        <f t="shared" si="4"/>
        <v>6</v>
      </c>
      <c r="AN14" s="144"/>
      <c r="AO14" s="201" t="str">
        <f>$K$26</f>
        <v>ee</v>
      </c>
      <c r="AP14" s="154"/>
      <c r="AQ14" s="155"/>
      <c r="AR14" s="153" t="str">
        <f>$K$22</f>
        <v>cc</v>
      </c>
      <c r="AS14" s="154"/>
      <c r="AT14" s="156"/>
      <c r="AU14" s="153" t="str">
        <f>$K$22</f>
        <v>cc</v>
      </c>
      <c r="AV14" s="154"/>
      <c r="AW14" s="147"/>
    </row>
    <row r="15" spans="1:49" s="148" customFormat="1" ht="34.5" customHeight="1" thickBot="1">
      <c r="A15" s="142"/>
      <c r="B15" s="207">
        <f t="shared" si="0"/>
        <v>1.0115</v>
      </c>
      <c r="C15" s="161">
        <f t="shared" si="1"/>
        <v>7</v>
      </c>
      <c r="D15" s="208" t="str">
        <f>$K$30</f>
        <v>gg</v>
      </c>
      <c r="E15" s="160">
        <f>$AI$15</f>
        <v>0</v>
      </c>
      <c r="F15" s="161">
        <f>SUM($AJ$15-$AL$15)</f>
        <v>0</v>
      </c>
      <c r="G15" s="209">
        <f>SMALL($B$9:$B$15,7)</f>
        <v>1.0115</v>
      </c>
      <c r="H15" s="210">
        <f t="shared" si="2"/>
        <v>7</v>
      </c>
      <c r="I15" s="211" t="str">
        <f ca="1" t="shared" si="3"/>
        <v>gg</v>
      </c>
      <c r="J15" s="164" t="str">
        <f>$K$30</f>
        <v>gg</v>
      </c>
      <c r="K15" s="212">
        <f>IF($AP$17+$AP$18&gt;0,$AP$18,"")</f>
      </c>
      <c r="L15" s="213" t="s">
        <v>5</v>
      </c>
      <c r="M15" s="214">
        <f>IF($AP$17+$AP$18&gt;0,$AP$17,"")</f>
      </c>
      <c r="N15" s="215">
        <f>IF($AP$26+$AP$27&gt;0,$AP$27,"")</f>
      </c>
      <c r="O15" s="213" t="s">
        <v>5</v>
      </c>
      <c r="P15" s="214">
        <f>IF($AP$26+$AP$27&gt;0,$AP$26,"")</f>
      </c>
      <c r="Q15" s="215">
        <f>IF($AS$14+$AS$15&gt;0,$AS$15,"")</f>
      </c>
      <c r="R15" s="213" t="s">
        <v>5</v>
      </c>
      <c r="S15" s="214">
        <f>IF($AS$14+$AS$15&gt;0,$AS$14,"")</f>
      </c>
      <c r="T15" s="215">
        <f>IF($AS$23+$AS$24&gt;0,$AS$24,"")</f>
      </c>
      <c r="U15" s="216" t="s">
        <v>5</v>
      </c>
      <c r="V15" s="214">
        <f>IF($AS$23+$AS$24&gt;0,$AS$23,"")</f>
      </c>
      <c r="W15" s="215">
        <f>IF($AV$17+$AV$18&gt;0,$AV$18,"")</f>
      </c>
      <c r="X15" s="216" t="s">
        <v>5</v>
      </c>
      <c r="Y15" s="214">
        <f>IF($AV$17+$AV$18&gt;0,$AV$17,"")</f>
      </c>
      <c r="Z15" s="215">
        <f>IF($AV$23+$AV$24&gt;0,$AV$24,"")</f>
      </c>
      <c r="AA15" s="216" t="s">
        <v>5</v>
      </c>
      <c r="AB15" s="214">
        <f>IF($AV$23+$AV$24&gt;0,$AV$23,"")</f>
      </c>
      <c r="AC15" s="217"/>
      <c r="AD15" s="218"/>
      <c r="AE15" s="219"/>
      <c r="AF15" s="220">
        <f>SUM($K$15,$N$15,$Q$15,$T$15,$W$15,$Z$15)</f>
        <v>0</v>
      </c>
      <c r="AG15" s="221" t="s">
        <v>5</v>
      </c>
      <c r="AH15" s="222">
        <f>SUM($M$15,$P$15,$S$15,$V$15,$Y$15,$AB$15)</f>
        <v>0</v>
      </c>
      <c r="AI15" s="223">
        <f>SUM(IF(K15="",0,K15-M15)+IF(N15="",0,N15-P15)+IF(Q15="",0,Q15-S15)+IF(T15="",0,T15-V15)+IF(W15="",0,W15-Y15)+IF(Z15="",0,Z15-AB15))</f>
        <v>0</v>
      </c>
      <c r="AJ15" s="224">
        <f t="shared" si="5"/>
        <v>0</v>
      </c>
      <c r="AK15" s="225" t="s">
        <v>5</v>
      </c>
      <c r="AL15" s="226">
        <f t="shared" si="6"/>
        <v>0</v>
      </c>
      <c r="AM15" s="227">
        <f t="shared" si="4"/>
        <v>7</v>
      </c>
      <c r="AN15" s="139"/>
      <c r="AO15" s="181" t="str">
        <f>$K$28</f>
        <v>ff</v>
      </c>
      <c r="AP15" s="182"/>
      <c r="AQ15" s="155"/>
      <c r="AR15" s="181" t="str">
        <f>$K$30</f>
        <v>gg</v>
      </c>
      <c r="AS15" s="182"/>
      <c r="AT15" s="156"/>
      <c r="AU15" s="181" t="str">
        <f>$K$28</f>
        <v>ff</v>
      </c>
      <c r="AV15" s="182"/>
      <c r="AW15" s="147"/>
    </row>
    <row r="16" spans="1:49" s="148" customFormat="1" ht="34.5" customHeight="1">
      <c r="A16" s="142"/>
      <c r="B16" s="137"/>
      <c r="C16" s="137"/>
      <c r="D16" s="137"/>
      <c r="E16" s="137"/>
      <c r="F16" s="137"/>
      <c r="G16" s="137"/>
      <c r="H16" s="137"/>
      <c r="I16" s="137"/>
      <c r="J16" s="140"/>
      <c r="K16" s="228"/>
      <c r="L16" s="228"/>
      <c r="M16" s="141"/>
      <c r="N16" s="141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229"/>
      <c r="AD16" s="229"/>
      <c r="AE16" s="137"/>
      <c r="AF16" s="137"/>
      <c r="AG16" s="137"/>
      <c r="AH16" s="137"/>
      <c r="AI16" s="137"/>
      <c r="AJ16" s="229"/>
      <c r="AK16" s="229"/>
      <c r="AL16" s="229"/>
      <c r="AM16" s="229"/>
      <c r="AN16" s="144"/>
      <c r="AO16" s="155"/>
      <c r="AP16" s="155"/>
      <c r="AQ16" s="155"/>
      <c r="AR16" s="155"/>
      <c r="AS16" s="155"/>
      <c r="AT16" s="155"/>
      <c r="AU16" s="155"/>
      <c r="AV16" s="155"/>
      <c r="AW16" s="147"/>
    </row>
    <row r="17" spans="1:49" s="148" customFormat="1" ht="34.5" customHeight="1" thickBot="1">
      <c r="A17" s="142"/>
      <c r="B17" s="137"/>
      <c r="C17" s="137"/>
      <c r="D17" s="137"/>
      <c r="E17" s="137"/>
      <c r="F17" s="137"/>
      <c r="G17" s="137"/>
      <c r="H17" s="137"/>
      <c r="I17" s="137"/>
      <c r="J17" s="133"/>
      <c r="K17" s="133"/>
      <c r="L17" s="133"/>
      <c r="M17" s="133"/>
      <c r="N17" s="133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540" t="s">
        <v>6</v>
      </c>
      <c r="AD17" s="540"/>
      <c r="AE17" s="540"/>
      <c r="AF17" s="540"/>
      <c r="AG17" s="540"/>
      <c r="AH17" s="540"/>
      <c r="AI17" s="540"/>
      <c r="AJ17" s="230"/>
      <c r="AK17" s="230"/>
      <c r="AL17" s="230"/>
      <c r="AM17" s="231"/>
      <c r="AN17" s="229"/>
      <c r="AO17" s="201" t="str">
        <f>$K$18</f>
        <v>aa</v>
      </c>
      <c r="AP17" s="154"/>
      <c r="AQ17" s="155"/>
      <c r="AR17" s="153" t="str">
        <f>$K$18</f>
        <v>aa</v>
      </c>
      <c r="AS17" s="154"/>
      <c r="AT17" s="155"/>
      <c r="AU17" s="153" t="str">
        <f>$K$26</f>
        <v>ee</v>
      </c>
      <c r="AV17" s="154"/>
      <c r="AW17" s="147"/>
    </row>
    <row r="18" spans="1:49" s="148" customFormat="1" ht="34.5" customHeight="1" thickBot="1" thickTop="1">
      <c r="A18" s="142"/>
      <c r="B18" s="137"/>
      <c r="C18" s="137"/>
      <c r="D18" s="137"/>
      <c r="E18" s="137"/>
      <c r="F18" s="137"/>
      <c r="G18" s="137"/>
      <c r="H18" s="137"/>
      <c r="I18" s="137"/>
      <c r="J18" s="232" t="s">
        <v>7</v>
      </c>
      <c r="K18" s="541" t="s">
        <v>8</v>
      </c>
      <c r="L18" s="542"/>
      <c r="M18" s="542"/>
      <c r="N18" s="542"/>
      <c r="O18" s="542"/>
      <c r="P18" s="542"/>
      <c r="Q18" s="542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543" t="str">
        <f>$I$9</f>
        <v>aa</v>
      </c>
      <c r="AD18" s="543"/>
      <c r="AE18" s="543"/>
      <c r="AF18" s="543"/>
      <c r="AG18" s="543"/>
      <c r="AH18" s="543"/>
      <c r="AI18" s="543"/>
      <c r="AJ18" s="233"/>
      <c r="AK18" s="233"/>
      <c r="AL18" s="233"/>
      <c r="AM18" s="233"/>
      <c r="AN18" s="144"/>
      <c r="AO18" s="234" t="str">
        <f>$K$30</f>
        <v>gg</v>
      </c>
      <c r="AP18" s="182"/>
      <c r="AQ18" s="155"/>
      <c r="AR18" s="181" t="str">
        <f>$K$26</f>
        <v>ee</v>
      </c>
      <c r="AS18" s="182"/>
      <c r="AT18" s="156"/>
      <c r="AU18" s="181" t="str">
        <f>$K$30</f>
        <v>gg</v>
      </c>
      <c r="AV18" s="182"/>
      <c r="AW18" s="147"/>
    </row>
    <row r="19" spans="1:49" s="148" customFormat="1" ht="34.5" customHeight="1" thickBot="1">
      <c r="A19" s="142"/>
      <c r="B19" s="137"/>
      <c r="C19" s="137"/>
      <c r="D19" s="137"/>
      <c r="E19" s="137"/>
      <c r="F19" s="137"/>
      <c r="G19" s="137"/>
      <c r="H19" s="137"/>
      <c r="I19" s="137"/>
      <c r="J19" s="232"/>
      <c r="K19" s="133"/>
      <c r="L19" s="133"/>
      <c r="M19" s="133"/>
      <c r="N19" s="133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540" t="s">
        <v>9</v>
      </c>
      <c r="AD19" s="540"/>
      <c r="AE19" s="540"/>
      <c r="AF19" s="540"/>
      <c r="AG19" s="540"/>
      <c r="AH19" s="540"/>
      <c r="AI19" s="540"/>
      <c r="AJ19" s="230"/>
      <c r="AK19" s="230"/>
      <c r="AL19" s="230"/>
      <c r="AM19" s="231"/>
      <c r="AN19" s="229"/>
      <c r="AO19" s="205"/>
      <c r="AP19" s="206"/>
      <c r="AQ19" s="206"/>
      <c r="AR19" s="206"/>
      <c r="AS19" s="206"/>
      <c r="AT19" s="155"/>
      <c r="AU19" s="206"/>
      <c r="AV19" s="206"/>
      <c r="AW19" s="147"/>
    </row>
    <row r="20" spans="1:49" s="148" customFormat="1" ht="34.5" customHeight="1">
      <c r="A20" s="142"/>
      <c r="B20" s="137"/>
      <c r="C20" s="137"/>
      <c r="D20" s="137"/>
      <c r="E20" s="137"/>
      <c r="F20" s="137"/>
      <c r="G20" s="137"/>
      <c r="H20" s="137"/>
      <c r="I20" s="137"/>
      <c r="J20" s="232" t="s">
        <v>10</v>
      </c>
      <c r="K20" s="545" t="s">
        <v>11</v>
      </c>
      <c r="L20" s="546"/>
      <c r="M20" s="546"/>
      <c r="N20" s="546"/>
      <c r="O20" s="546"/>
      <c r="P20" s="546"/>
      <c r="Q20" s="546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543" t="str">
        <f>$I$10</f>
        <v>bb</v>
      </c>
      <c r="AD20" s="543"/>
      <c r="AE20" s="543"/>
      <c r="AF20" s="543"/>
      <c r="AG20" s="543"/>
      <c r="AH20" s="543"/>
      <c r="AI20" s="543"/>
      <c r="AJ20" s="233"/>
      <c r="AK20" s="233"/>
      <c r="AL20" s="233"/>
      <c r="AM20" s="233"/>
      <c r="AN20" s="144"/>
      <c r="AO20" s="201" t="str">
        <f>$K$20</f>
        <v>bb</v>
      </c>
      <c r="AP20" s="154"/>
      <c r="AQ20" s="155"/>
      <c r="AR20" s="153" t="str">
        <f>$K$20</f>
        <v>bb</v>
      </c>
      <c r="AS20" s="154"/>
      <c r="AT20" s="206"/>
      <c r="AU20" s="153" t="str">
        <f>$K$20</f>
        <v>bb</v>
      </c>
      <c r="AV20" s="154"/>
      <c r="AW20" s="147"/>
    </row>
    <row r="21" spans="1:49" s="148" customFormat="1" ht="34.5" customHeight="1">
      <c r="A21" s="142"/>
      <c r="B21" s="137"/>
      <c r="C21" s="137"/>
      <c r="D21" s="137"/>
      <c r="E21" s="137"/>
      <c r="F21" s="137"/>
      <c r="G21" s="137"/>
      <c r="H21" s="137"/>
      <c r="I21" s="137"/>
      <c r="J21" s="232"/>
      <c r="K21" s="141"/>
      <c r="L21" s="141"/>
      <c r="M21" s="141"/>
      <c r="N21" s="141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540" t="s">
        <v>12</v>
      </c>
      <c r="AD21" s="540"/>
      <c r="AE21" s="540"/>
      <c r="AF21" s="540"/>
      <c r="AG21" s="540"/>
      <c r="AH21" s="540"/>
      <c r="AI21" s="540"/>
      <c r="AJ21" s="230"/>
      <c r="AK21" s="230"/>
      <c r="AL21" s="230"/>
      <c r="AM21" s="231"/>
      <c r="AN21" s="229"/>
      <c r="AO21" s="181" t="str">
        <f>$K$22</f>
        <v>cc</v>
      </c>
      <c r="AP21" s="182"/>
      <c r="AQ21" s="155"/>
      <c r="AR21" s="181" t="str">
        <f>$K$28</f>
        <v>ff</v>
      </c>
      <c r="AS21" s="182"/>
      <c r="AT21" s="156"/>
      <c r="AU21" s="181" t="str">
        <f>$K$24</f>
        <v>dd</v>
      </c>
      <c r="AV21" s="235"/>
      <c r="AW21" s="147"/>
    </row>
    <row r="22" spans="1:49" s="148" customFormat="1" ht="34.5" customHeight="1">
      <c r="A22" s="142"/>
      <c r="B22" s="137"/>
      <c r="C22" s="137"/>
      <c r="D22" s="137"/>
      <c r="E22" s="137"/>
      <c r="F22" s="137"/>
      <c r="G22" s="137"/>
      <c r="H22" s="137"/>
      <c r="I22" s="137"/>
      <c r="J22" s="232" t="s">
        <v>13</v>
      </c>
      <c r="K22" s="545" t="s">
        <v>14</v>
      </c>
      <c r="L22" s="546"/>
      <c r="M22" s="546"/>
      <c r="N22" s="546"/>
      <c r="O22" s="546"/>
      <c r="P22" s="546"/>
      <c r="Q22" s="546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543" t="str">
        <f>$I$11</f>
        <v>cc</v>
      </c>
      <c r="AD22" s="543"/>
      <c r="AE22" s="543"/>
      <c r="AF22" s="543"/>
      <c r="AG22" s="543"/>
      <c r="AH22" s="543"/>
      <c r="AI22" s="543"/>
      <c r="AJ22" s="233"/>
      <c r="AK22" s="233"/>
      <c r="AL22" s="233"/>
      <c r="AM22" s="233"/>
      <c r="AN22" s="144"/>
      <c r="AO22" s="236"/>
      <c r="AP22" s="236"/>
      <c r="AQ22" s="236"/>
      <c r="AR22" s="236"/>
      <c r="AS22" s="236"/>
      <c r="AT22" s="155"/>
      <c r="AU22" s="236"/>
      <c r="AV22" s="236"/>
      <c r="AW22" s="147"/>
    </row>
    <row r="23" spans="1:49" s="148" customFormat="1" ht="34.5" customHeight="1">
      <c r="A23" s="142"/>
      <c r="B23" s="137"/>
      <c r="C23" s="137"/>
      <c r="D23" s="137"/>
      <c r="E23" s="137"/>
      <c r="F23" s="137"/>
      <c r="G23" s="137"/>
      <c r="H23" s="137"/>
      <c r="I23" s="137"/>
      <c r="J23" s="232"/>
      <c r="K23" s="133"/>
      <c r="L23" s="133"/>
      <c r="M23" s="133"/>
      <c r="N23" s="133"/>
      <c r="O23" s="137"/>
      <c r="P23" s="137"/>
      <c r="Q23" s="140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540" t="s">
        <v>16</v>
      </c>
      <c r="AD23" s="540"/>
      <c r="AE23" s="540"/>
      <c r="AF23" s="540"/>
      <c r="AG23" s="540"/>
      <c r="AH23" s="540"/>
      <c r="AI23" s="540"/>
      <c r="AJ23" s="230"/>
      <c r="AK23" s="230"/>
      <c r="AL23" s="230"/>
      <c r="AM23" s="231"/>
      <c r="AN23" s="137"/>
      <c r="AO23" s="201" t="str">
        <f>$K$24</f>
        <v>dd</v>
      </c>
      <c r="AP23" s="154"/>
      <c r="AQ23" s="155"/>
      <c r="AR23" s="153" t="str">
        <f>$K$24</f>
        <v>dd</v>
      </c>
      <c r="AS23" s="154"/>
      <c r="AT23" s="236"/>
      <c r="AU23" s="153" t="str">
        <f>$K$28</f>
        <v>ff</v>
      </c>
      <c r="AV23" s="154"/>
      <c r="AW23" s="147"/>
    </row>
    <row r="24" spans="1:49" s="148" customFormat="1" ht="34.5" customHeight="1">
      <c r="A24" s="142"/>
      <c r="B24" s="137"/>
      <c r="C24" s="137"/>
      <c r="D24" s="137"/>
      <c r="E24" s="137"/>
      <c r="F24" s="137"/>
      <c r="G24" s="137"/>
      <c r="H24" s="137"/>
      <c r="I24" s="137"/>
      <c r="J24" s="232" t="s">
        <v>17</v>
      </c>
      <c r="K24" s="541" t="s">
        <v>18</v>
      </c>
      <c r="L24" s="542"/>
      <c r="M24" s="542"/>
      <c r="N24" s="542"/>
      <c r="O24" s="542"/>
      <c r="P24" s="542"/>
      <c r="Q24" s="542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543" t="str">
        <f>$I$12</f>
        <v>dd</v>
      </c>
      <c r="AD24" s="543"/>
      <c r="AE24" s="543"/>
      <c r="AF24" s="543"/>
      <c r="AG24" s="543"/>
      <c r="AH24" s="543"/>
      <c r="AI24" s="543"/>
      <c r="AJ24" s="233"/>
      <c r="AK24" s="233"/>
      <c r="AL24" s="233"/>
      <c r="AM24" s="233"/>
      <c r="AN24" s="144"/>
      <c r="AO24" s="181" t="str">
        <f>$K$26</f>
        <v>ee</v>
      </c>
      <c r="AP24" s="182"/>
      <c r="AQ24" s="155"/>
      <c r="AR24" s="181" t="str">
        <f>$K$30</f>
        <v>gg</v>
      </c>
      <c r="AS24" s="182"/>
      <c r="AT24" s="156"/>
      <c r="AU24" s="181" t="str">
        <f>$K$30</f>
        <v>gg</v>
      </c>
      <c r="AV24" s="182"/>
      <c r="AW24" s="147"/>
    </row>
    <row r="25" spans="1:49" s="148" customFormat="1" ht="34.5" customHeight="1">
      <c r="A25" s="142"/>
      <c r="B25" s="137"/>
      <c r="C25" s="137"/>
      <c r="D25" s="137"/>
      <c r="E25" s="137"/>
      <c r="F25" s="137"/>
      <c r="G25" s="137"/>
      <c r="H25" s="137"/>
      <c r="I25" s="137"/>
      <c r="J25" s="133"/>
      <c r="K25" s="133"/>
      <c r="L25" s="133"/>
      <c r="M25" s="133"/>
      <c r="N25" s="133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540" t="s">
        <v>19</v>
      </c>
      <c r="AD25" s="540"/>
      <c r="AE25" s="540"/>
      <c r="AF25" s="540"/>
      <c r="AG25" s="540"/>
      <c r="AH25" s="540"/>
      <c r="AI25" s="540"/>
      <c r="AJ25" s="137"/>
      <c r="AK25" s="137"/>
      <c r="AL25" s="137"/>
      <c r="AM25" s="137"/>
      <c r="AN25" s="137"/>
      <c r="AO25" s="155"/>
      <c r="AP25" s="155"/>
      <c r="AQ25" s="155"/>
      <c r="AR25" s="155"/>
      <c r="AS25" s="155"/>
      <c r="AT25" s="155"/>
      <c r="AU25" s="155"/>
      <c r="AV25" s="155"/>
      <c r="AW25" s="147"/>
    </row>
    <row r="26" spans="1:49" s="148" customFormat="1" ht="34.5" customHeight="1">
      <c r="A26" s="142"/>
      <c r="B26" s="137"/>
      <c r="C26" s="137"/>
      <c r="D26" s="137"/>
      <c r="E26" s="137"/>
      <c r="F26" s="137"/>
      <c r="G26" s="137"/>
      <c r="H26" s="137"/>
      <c r="I26" s="137"/>
      <c r="J26" s="232" t="s">
        <v>20</v>
      </c>
      <c r="K26" s="541" t="s">
        <v>21</v>
      </c>
      <c r="L26" s="542"/>
      <c r="M26" s="542"/>
      <c r="N26" s="542"/>
      <c r="O26" s="542"/>
      <c r="P26" s="542"/>
      <c r="Q26" s="542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543" t="str">
        <f>$I$13</f>
        <v>ee</v>
      </c>
      <c r="AD26" s="543"/>
      <c r="AE26" s="543"/>
      <c r="AF26" s="543"/>
      <c r="AG26" s="543"/>
      <c r="AH26" s="543"/>
      <c r="AI26" s="543"/>
      <c r="AJ26" s="137"/>
      <c r="AK26" s="137"/>
      <c r="AL26" s="137"/>
      <c r="AM26" s="137"/>
      <c r="AN26" s="137"/>
      <c r="AO26" s="201" t="str">
        <f>$K$20</f>
        <v>bb</v>
      </c>
      <c r="AP26" s="154"/>
      <c r="AQ26" s="155"/>
      <c r="AR26" s="153" t="str">
        <f>$K$18</f>
        <v>aa</v>
      </c>
      <c r="AS26" s="154"/>
      <c r="AT26" s="155"/>
      <c r="AU26" s="153" t="str">
        <f>$K$22</f>
        <v>cc</v>
      </c>
      <c r="AV26" s="154"/>
      <c r="AW26" s="147"/>
    </row>
    <row r="27" spans="1:49" s="148" customFormat="1" ht="34.5" customHeight="1">
      <c r="A27" s="142"/>
      <c r="B27" s="137"/>
      <c r="C27" s="137"/>
      <c r="D27" s="137"/>
      <c r="E27" s="137"/>
      <c r="F27" s="137"/>
      <c r="G27" s="137"/>
      <c r="H27" s="137"/>
      <c r="I27" s="137"/>
      <c r="J27" s="133"/>
      <c r="K27" s="133"/>
      <c r="L27" s="133"/>
      <c r="M27" s="133"/>
      <c r="N27" s="133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540" t="s">
        <v>22</v>
      </c>
      <c r="AD27" s="540"/>
      <c r="AE27" s="540"/>
      <c r="AF27" s="540"/>
      <c r="AG27" s="540"/>
      <c r="AH27" s="540"/>
      <c r="AI27" s="540"/>
      <c r="AJ27" s="237"/>
      <c r="AK27" s="137"/>
      <c r="AL27" s="137"/>
      <c r="AM27" s="137"/>
      <c r="AN27" s="137"/>
      <c r="AO27" s="181" t="str">
        <f>$K$30</f>
        <v>gg</v>
      </c>
      <c r="AP27" s="182"/>
      <c r="AQ27" s="155"/>
      <c r="AR27" s="181" t="str">
        <f>$K$28</f>
        <v>ff</v>
      </c>
      <c r="AS27" s="182"/>
      <c r="AT27" s="156"/>
      <c r="AU27" s="181" t="str">
        <f>$K$26</f>
        <v>ee</v>
      </c>
      <c r="AV27" s="182"/>
      <c r="AW27" s="147"/>
    </row>
    <row r="28" spans="1:49" s="148" customFormat="1" ht="34.5" customHeight="1">
      <c r="A28" s="142"/>
      <c r="B28" s="137"/>
      <c r="C28" s="137"/>
      <c r="D28" s="137"/>
      <c r="E28" s="137"/>
      <c r="F28" s="137"/>
      <c r="G28" s="137"/>
      <c r="H28" s="137"/>
      <c r="I28" s="137"/>
      <c r="J28" s="232" t="s">
        <v>23</v>
      </c>
      <c r="K28" s="541" t="s">
        <v>24</v>
      </c>
      <c r="L28" s="542"/>
      <c r="M28" s="542"/>
      <c r="N28" s="542"/>
      <c r="O28" s="542"/>
      <c r="P28" s="542"/>
      <c r="Q28" s="542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543" t="str">
        <f>$I$14</f>
        <v>ff</v>
      </c>
      <c r="AD28" s="543"/>
      <c r="AE28" s="543"/>
      <c r="AF28" s="543"/>
      <c r="AG28" s="543"/>
      <c r="AH28" s="543"/>
      <c r="AI28" s="543"/>
      <c r="AJ28" s="237"/>
      <c r="AK28" s="137"/>
      <c r="AL28" s="137"/>
      <c r="AM28" s="137"/>
      <c r="AN28" s="137"/>
      <c r="AO28" s="155"/>
      <c r="AP28" s="155"/>
      <c r="AQ28" s="155"/>
      <c r="AR28" s="155"/>
      <c r="AS28" s="155"/>
      <c r="AT28" s="155"/>
      <c r="AU28" s="155"/>
      <c r="AV28" s="155"/>
      <c r="AW28" s="147"/>
    </row>
    <row r="29" spans="1:49" s="148" customFormat="1" ht="34.5" customHeight="1">
      <c r="A29" s="142"/>
      <c r="B29" s="137"/>
      <c r="C29" s="137"/>
      <c r="D29" s="137"/>
      <c r="E29" s="137"/>
      <c r="F29" s="137"/>
      <c r="G29" s="137"/>
      <c r="H29" s="137"/>
      <c r="I29" s="137"/>
      <c r="J29" s="133"/>
      <c r="K29" s="133"/>
      <c r="L29" s="133"/>
      <c r="M29" s="133"/>
      <c r="N29" s="133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540" t="s">
        <v>25</v>
      </c>
      <c r="AD29" s="540"/>
      <c r="AE29" s="540"/>
      <c r="AF29" s="540"/>
      <c r="AG29" s="540"/>
      <c r="AH29" s="540"/>
      <c r="AI29" s="540"/>
      <c r="AJ29" s="238"/>
      <c r="AK29" s="137"/>
      <c r="AL29" s="137"/>
      <c r="AM29" s="137"/>
      <c r="AN29" s="137"/>
      <c r="AO29" s="146"/>
      <c r="AP29" s="146"/>
      <c r="AQ29" s="155"/>
      <c r="AR29" s="155"/>
      <c r="AS29" s="155"/>
      <c r="AT29" s="155"/>
      <c r="AU29" s="155"/>
      <c r="AV29" s="155"/>
      <c r="AW29" s="147"/>
    </row>
    <row r="30" spans="1:49" s="148" customFormat="1" ht="34.5" customHeight="1" thickBot="1" thickTop="1">
      <c r="A30" s="142"/>
      <c r="B30" s="137"/>
      <c r="C30" s="137"/>
      <c r="D30" s="137"/>
      <c r="E30" s="137"/>
      <c r="F30" s="137"/>
      <c r="G30" s="137"/>
      <c r="H30" s="137"/>
      <c r="I30" s="137"/>
      <c r="J30" s="232" t="s">
        <v>26</v>
      </c>
      <c r="K30" s="541" t="s">
        <v>27</v>
      </c>
      <c r="L30" s="542"/>
      <c r="M30" s="542"/>
      <c r="N30" s="542"/>
      <c r="O30" s="542"/>
      <c r="P30" s="542"/>
      <c r="Q30" s="542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543" t="str">
        <f>$I$15</f>
        <v>gg</v>
      </c>
      <c r="AD30" s="543"/>
      <c r="AE30" s="543"/>
      <c r="AF30" s="543"/>
      <c r="AG30" s="543"/>
      <c r="AH30" s="543"/>
      <c r="AI30" s="543"/>
      <c r="AJ30" s="237"/>
      <c r="AK30" s="137"/>
      <c r="AL30" s="137"/>
      <c r="AM30" s="137"/>
      <c r="AN30" s="137"/>
      <c r="AO30" s="146"/>
      <c r="AP30" s="146"/>
      <c r="AQ30" s="155"/>
      <c r="AR30" s="155"/>
      <c r="AS30" s="155"/>
      <c r="AT30" s="155"/>
      <c r="AU30" s="155"/>
      <c r="AV30" s="155"/>
      <c r="AW30" s="147"/>
    </row>
    <row r="31" spans="1:49" ht="34.5" customHeight="1" thickBot="1">
      <c r="A31" s="239"/>
      <c r="B31" s="240"/>
      <c r="C31" s="240"/>
      <c r="D31" s="240"/>
      <c r="E31" s="240"/>
      <c r="F31" s="240"/>
      <c r="G31" s="240"/>
      <c r="H31" s="240"/>
      <c r="I31" s="240"/>
      <c r="J31" s="544"/>
      <c r="K31" s="544"/>
      <c r="L31" s="544"/>
      <c r="M31" s="544"/>
      <c r="N31" s="544"/>
      <c r="O31" s="240"/>
      <c r="P31" s="240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2"/>
      <c r="AF31" s="242"/>
      <c r="AG31" s="242"/>
      <c r="AH31" s="242"/>
      <c r="AI31" s="243"/>
      <c r="AJ31" s="244"/>
      <c r="AK31" s="244"/>
      <c r="AL31" s="244"/>
      <c r="AM31" s="244"/>
      <c r="AN31" s="241"/>
      <c r="AO31" s="245"/>
      <c r="AP31" s="245"/>
      <c r="AQ31" s="245"/>
      <c r="AR31" s="538" t="s">
        <v>31</v>
      </c>
      <c r="AS31" s="506"/>
      <c r="AT31" s="506"/>
      <c r="AU31" s="506"/>
      <c r="AV31" s="506"/>
      <c r="AW31" s="539"/>
    </row>
  </sheetData>
  <mergeCells count="36">
    <mergeCell ref="K2:AN2"/>
    <mergeCell ref="K6:M8"/>
    <mergeCell ref="N6:P8"/>
    <mergeCell ref="Q6:S8"/>
    <mergeCell ref="T6:V8"/>
    <mergeCell ref="W6:Y8"/>
    <mergeCell ref="Z6:AB8"/>
    <mergeCell ref="AC6:AE8"/>
    <mergeCell ref="AP6:AP7"/>
    <mergeCell ref="AS6:AS7"/>
    <mergeCell ref="AV6:AV7"/>
    <mergeCell ref="AF8:AH8"/>
    <mergeCell ref="AJ8:AL8"/>
    <mergeCell ref="AC17:AI17"/>
    <mergeCell ref="K18:Q18"/>
    <mergeCell ref="AC18:AI18"/>
    <mergeCell ref="AC19:AI19"/>
    <mergeCell ref="K20:Q20"/>
    <mergeCell ref="AC20:AI20"/>
    <mergeCell ref="AC21:AI21"/>
    <mergeCell ref="K22:Q22"/>
    <mergeCell ref="AC22:AI22"/>
    <mergeCell ref="AC23:AI23"/>
    <mergeCell ref="K24:Q24"/>
    <mergeCell ref="AC24:AI24"/>
    <mergeCell ref="AC25:AI25"/>
    <mergeCell ref="K26:Q26"/>
    <mergeCell ref="AC26:AI26"/>
    <mergeCell ref="AC27:AI27"/>
    <mergeCell ref="K28:Q28"/>
    <mergeCell ref="AC28:AI28"/>
    <mergeCell ref="AR31:AW31"/>
    <mergeCell ref="AC29:AI29"/>
    <mergeCell ref="K30:Q30"/>
    <mergeCell ref="AC30:AI30"/>
    <mergeCell ref="J31:N31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4"/>
  <sheetViews>
    <sheetView showGridLines="0" zoomScale="50" zoomScaleNormal="50" workbookViewId="0" topLeftCell="A1">
      <selection activeCell="I19" sqref="I19"/>
    </sheetView>
  </sheetViews>
  <sheetFormatPr defaultColWidth="11.421875" defaultRowHeight="12.75"/>
  <cols>
    <col min="1" max="1" width="5.7109375" style="131" customWidth="1"/>
    <col min="2" max="2" width="14.7109375" style="131" customWidth="1"/>
    <col min="3" max="3" width="6.7109375" style="131" customWidth="1"/>
    <col min="4" max="4" width="25.7109375" style="131" customWidth="1"/>
    <col min="5" max="6" width="6.7109375" style="131" customWidth="1"/>
    <col min="7" max="7" width="14.7109375" style="131" customWidth="1"/>
    <col min="8" max="8" width="6.7109375" style="131" customWidth="1"/>
    <col min="9" max="9" width="25.7109375" style="131" customWidth="1"/>
    <col min="10" max="10" width="22.7109375" style="131" customWidth="1"/>
    <col min="11" max="11" width="5.7109375" style="131" customWidth="1"/>
    <col min="12" max="12" width="1.7109375" style="131" customWidth="1"/>
    <col min="13" max="14" width="5.7109375" style="131" customWidth="1"/>
    <col min="15" max="15" width="1.7109375" style="131" customWidth="1"/>
    <col min="16" max="17" width="5.7109375" style="131" customWidth="1"/>
    <col min="18" max="18" width="1.7109375" style="131" customWidth="1"/>
    <col min="19" max="20" width="5.7109375" style="131" customWidth="1"/>
    <col min="21" max="21" width="1.7109375" style="131" customWidth="1"/>
    <col min="22" max="23" width="5.7109375" style="131" customWidth="1"/>
    <col min="24" max="24" width="1.7109375" style="131" customWidth="1"/>
    <col min="25" max="26" width="5.7109375" style="131" customWidth="1"/>
    <col min="27" max="27" width="1.7109375" style="131" customWidth="1"/>
    <col min="28" max="29" width="5.7109375" style="131" customWidth="1"/>
    <col min="30" max="30" width="1.7109375" style="131" customWidth="1"/>
    <col min="31" max="32" width="5.7109375" style="131" customWidth="1"/>
    <col min="33" max="33" width="1.7109375" style="131" customWidth="1"/>
    <col min="34" max="35" width="5.7109375" style="131" customWidth="1"/>
    <col min="36" max="36" width="1.7109375" style="131" customWidth="1"/>
    <col min="37" max="37" width="5.7109375" style="131" customWidth="1"/>
    <col min="38" max="38" width="7.7109375" style="131" customWidth="1"/>
    <col min="39" max="39" width="5.7109375" style="131" customWidth="1"/>
    <col min="40" max="40" width="1.7109375" style="131" customWidth="1"/>
    <col min="41" max="41" width="5.7109375" style="131" customWidth="1"/>
    <col min="42" max="42" width="7.7109375" style="131" customWidth="1"/>
    <col min="43" max="43" width="10.8515625" style="131" customWidth="1"/>
    <col min="44" max="44" width="27.7109375" style="131" customWidth="1"/>
    <col min="45" max="45" width="5.7109375" style="131" customWidth="1"/>
    <col min="46" max="46" width="8.7109375" style="131" customWidth="1"/>
    <col min="47" max="47" width="27.7109375" style="131" customWidth="1"/>
    <col min="48" max="48" width="5.7109375" style="131" customWidth="1"/>
    <col min="49" max="49" width="8.7109375" style="131" customWidth="1"/>
    <col min="50" max="50" width="27.7109375" style="131" customWidth="1"/>
    <col min="51" max="51" width="5.7109375" style="131" customWidth="1"/>
    <col min="52" max="52" width="8.7109375" style="280" customWidth="1"/>
    <col min="53" max="53" width="27.7109375" style="280" customWidth="1"/>
    <col min="54" max="54" width="5.7109375" style="280" customWidth="1"/>
    <col min="55" max="55" width="5.7109375" style="131" customWidth="1"/>
    <col min="56" max="16384" width="11.421875" style="131" customWidth="1"/>
  </cols>
  <sheetData>
    <row r="1" spans="1:55" ht="15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246"/>
      <c r="BA1" s="246"/>
      <c r="BB1" s="246"/>
      <c r="BC1" s="130"/>
    </row>
    <row r="2" spans="1:55" ht="33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550" t="s">
        <v>37</v>
      </c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134"/>
      <c r="AS2" s="135"/>
      <c r="AT2" s="135"/>
      <c r="AU2" s="135"/>
      <c r="AV2" s="135"/>
      <c r="AW2" s="135"/>
      <c r="AX2" s="135"/>
      <c r="AY2" s="135"/>
      <c r="AZ2" s="247"/>
      <c r="BA2" s="247"/>
      <c r="BB2" s="247"/>
      <c r="BC2" s="136"/>
    </row>
    <row r="3" spans="1:55" ht="19.5" customHeigh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7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8"/>
      <c r="AS3" s="135"/>
      <c r="AT3" s="135"/>
      <c r="AU3" s="135"/>
      <c r="AV3" s="135"/>
      <c r="AW3" s="135"/>
      <c r="AX3" s="135"/>
      <c r="AY3" s="135"/>
      <c r="AZ3" s="247"/>
      <c r="BA3" s="247"/>
      <c r="BB3" s="247"/>
      <c r="BC3" s="136"/>
    </row>
    <row r="4" spans="1:55" ht="34.5" customHeigh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9"/>
      <c r="L4" s="139"/>
      <c r="M4" s="139"/>
      <c r="N4" s="139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8"/>
      <c r="AS4" s="135"/>
      <c r="AT4" s="135"/>
      <c r="AU4" s="135"/>
      <c r="AV4" s="135"/>
      <c r="AW4" s="135"/>
      <c r="AX4" s="135"/>
      <c r="AY4" s="135"/>
      <c r="AZ4" s="247"/>
      <c r="BA4" s="247"/>
      <c r="BB4" s="247"/>
      <c r="BC4" s="136"/>
    </row>
    <row r="5" spans="1:55" ht="34.5" customHeight="1">
      <c r="A5" s="132"/>
      <c r="B5" s="133"/>
      <c r="C5" s="133"/>
      <c r="D5" s="133"/>
      <c r="E5" s="133"/>
      <c r="F5" s="133"/>
      <c r="G5" s="133"/>
      <c r="H5" s="133"/>
      <c r="I5" s="133"/>
      <c r="J5" s="140"/>
      <c r="K5" s="141"/>
      <c r="L5" s="141"/>
      <c r="M5" s="141"/>
      <c r="N5" s="141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8"/>
      <c r="AS5" s="135"/>
      <c r="AT5" s="135"/>
      <c r="AU5" s="135"/>
      <c r="AV5" s="135"/>
      <c r="AW5" s="135"/>
      <c r="AX5" s="135"/>
      <c r="AY5" s="135"/>
      <c r="AZ5" s="247"/>
      <c r="BA5" s="247"/>
      <c r="BB5" s="247"/>
      <c r="BC5" s="136"/>
    </row>
    <row r="6" spans="1:55" s="148" customFormat="1" ht="34.5" customHeight="1">
      <c r="A6" s="142"/>
      <c r="B6" s="137"/>
      <c r="C6" s="137"/>
      <c r="D6" s="137"/>
      <c r="E6" s="137"/>
      <c r="F6" s="137"/>
      <c r="G6" s="137"/>
      <c r="H6" s="137"/>
      <c r="I6" s="137"/>
      <c r="J6" s="140"/>
      <c r="K6" s="552" t="str">
        <f>$K$19</f>
        <v>aa</v>
      </c>
      <c r="L6" s="552"/>
      <c r="M6" s="552"/>
      <c r="N6" s="552" t="str">
        <f>$K$21</f>
        <v>bb</v>
      </c>
      <c r="O6" s="552"/>
      <c r="P6" s="552"/>
      <c r="Q6" s="552" t="str">
        <f>$K$23</f>
        <v>cc</v>
      </c>
      <c r="R6" s="552"/>
      <c r="S6" s="552"/>
      <c r="T6" s="552" t="str">
        <f>$K$25</f>
        <v>dd</v>
      </c>
      <c r="U6" s="552"/>
      <c r="V6" s="552"/>
      <c r="W6" s="552" t="str">
        <f>$K$27</f>
        <v>ee</v>
      </c>
      <c r="X6" s="552"/>
      <c r="Y6" s="552"/>
      <c r="Z6" s="553" t="str">
        <f>$K$29</f>
        <v>ff</v>
      </c>
      <c r="AA6" s="553"/>
      <c r="AB6" s="553"/>
      <c r="AC6" s="553" t="str">
        <f>$K$31</f>
        <v>gg</v>
      </c>
      <c r="AD6" s="553"/>
      <c r="AE6" s="553"/>
      <c r="AF6" s="555" t="str">
        <f>$K$33</f>
        <v>hh</v>
      </c>
      <c r="AG6" s="555"/>
      <c r="AH6" s="555"/>
      <c r="AI6" s="143"/>
      <c r="AJ6" s="143"/>
      <c r="AK6" s="143"/>
      <c r="AL6" s="137"/>
      <c r="AM6" s="133"/>
      <c r="AN6" s="133"/>
      <c r="AO6" s="133"/>
      <c r="AP6" s="133"/>
      <c r="AQ6" s="144"/>
      <c r="AR6" s="133"/>
      <c r="AS6" s="547" t="s">
        <v>0</v>
      </c>
      <c r="AT6" s="145"/>
      <c r="AU6" s="145"/>
      <c r="AV6" s="547" t="s">
        <v>0</v>
      </c>
      <c r="AW6" s="146"/>
      <c r="AX6" s="146"/>
      <c r="AY6" s="547" t="s">
        <v>0</v>
      </c>
      <c r="AZ6" s="248"/>
      <c r="BA6" s="248"/>
      <c r="BB6" s="547" t="s">
        <v>0</v>
      </c>
      <c r="BC6" s="147"/>
    </row>
    <row r="7" spans="1:55" s="148" customFormat="1" ht="34.5" customHeight="1">
      <c r="A7" s="142"/>
      <c r="B7" s="137"/>
      <c r="C7" s="137"/>
      <c r="D7" s="137"/>
      <c r="E7" s="137"/>
      <c r="F7" s="137"/>
      <c r="G7" s="137"/>
      <c r="H7" s="137"/>
      <c r="I7" s="137"/>
      <c r="J7" s="133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3"/>
      <c r="AA7" s="553"/>
      <c r="AB7" s="553"/>
      <c r="AC7" s="553"/>
      <c r="AD7" s="553"/>
      <c r="AE7" s="553"/>
      <c r="AF7" s="555"/>
      <c r="AG7" s="555"/>
      <c r="AH7" s="555"/>
      <c r="AI7" s="143"/>
      <c r="AJ7" s="143"/>
      <c r="AK7" s="143"/>
      <c r="AL7" s="137"/>
      <c r="AM7" s="137"/>
      <c r="AN7" s="137"/>
      <c r="AO7" s="137"/>
      <c r="AP7" s="137"/>
      <c r="AQ7" s="144"/>
      <c r="AR7" s="133"/>
      <c r="AS7" s="547"/>
      <c r="AT7" s="149"/>
      <c r="AU7" s="149"/>
      <c r="AV7" s="547"/>
      <c r="AW7" s="149"/>
      <c r="AX7" s="149"/>
      <c r="AY7" s="547"/>
      <c r="AZ7" s="248"/>
      <c r="BA7" s="248"/>
      <c r="BB7" s="547"/>
      <c r="BC7" s="147"/>
    </row>
    <row r="8" spans="1:55" s="148" customFormat="1" ht="34.5" customHeight="1" thickBot="1">
      <c r="A8" s="142"/>
      <c r="B8" s="150" t="s">
        <v>1</v>
      </c>
      <c r="C8" s="150"/>
      <c r="D8" s="150"/>
      <c r="E8" s="150"/>
      <c r="F8" s="150"/>
      <c r="G8" s="150"/>
      <c r="H8" s="150"/>
      <c r="I8" s="150"/>
      <c r="J8" s="133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4"/>
      <c r="AA8" s="554"/>
      <c r="AB8" s="554"/>
      <c r="AC8" s="554"/>
      <c r="AD8" s="554"/>
      <c r="AE8" s="554"/>
      <c r="AF8" s="555"/>
      <c r="AG8" s="555"/>
      <c r="AH8" s="555"/>
      <c r="AI8" s="548" t="s">
        <v>0</v>
      </c>
      <c r="AJ8" s="548"/>
      <c r="AK8" s="548"/>
      <c r="AL8" s="151" t="s">
        <v>15</v>
      </c>
      <c r="AM8" s="549" t="s">
        <v>3</v>
      </c>
      <c r="AN8" s="549"/>
      <c r="AO8" s="549"/>
      <c r="AP8" s="152" t="s">
        <v>4</v>
      </c>
      <c r="AQ8" s="133"/>
      <c r="AR8" s="153" t="str">
        <f>$K$19</f>
        <v>aa</v>
      </c>
      <c r="AS8" s="154"/>
      <c r="AT8" s="155"/>
      <c r="AU8" s="153" t="str">
        <f>$K$23</f>
        <v>cc</v>
      </c>
      <c r="AV8" s="154"/>
      <c r="AW8" s="156"/>
      <c r="AX8" s="153" t="str">
        <f>$K$23</f>
        <v>cc</v>
      </c>
      <c r="AY8" s="154"/>
      <c r="AZ8" s="249"/>
      <c r="BA8" s="153" t="str">
        <f>$K$23</f>
        <v>cc</v>
      </c>
      <c r="BB8" s="250"/>
      <c r="BC8" s="147"/>
    </row>
    <row r="9" spans="1:55" s="148" customFormat="1" ht="34.5" customHeight="1" thickBot="1" thickTop="1">
      <c r="A9" s="142"/>
      <c r="B9" s="157">
        <f aca="true" t="shared" si="0" ref="B9:B16">IF(J9="","-",RANK(F9,$F$9:$F$16,0)+RANK(E9,$E$9:$E$16,0)%+ROW()%%)</f>
        <v>1.0109</v>
      </c>
      <c r="C9" s="158">
        <f aca="true" t="shared" si="1" ref="C9:C16">IF(B9="","",RANK(B9,$B$9:$B$16,1))</f>
        <v>1</v>
      </c>
      <c r="D9" s="159" t="str">
        <f>$K$19</f>
        <v>aa</v>
      </c>
      <c r="E9" s="160">
        <f>$AL$9</f>
        <v>0</v>
      </c>
      <c r="F9" s="161">
        <f>SUM($AM$9-$AO$9)</f>
        <v>0</v>
      </c>
      <c r="G9" s="162">
        <f>SMALL($B$9:$B$16,1)</f>
        <v>1.0109</v>
      </c>
      <c r="H9" s="158">
        <f aca="true" t="shared" si="2" ref="H9:H16">IF(G9="","",RANK(G9,$G$9:$G$16,1))</f>
        <v>1</v>
      </c>
      <c r="I9" s="163" t="str">
        <f aca="true" ca="1" t="shared" si="3" ref="I9:I16">INDEX($D$9:$D$16,MATCH(G9,$B$9:$B$16,0),1)</f>
        <v>aa</v>
      </c>
      <c r="J9" s="164" t="str">
        <f>$K$19</f>
        <v>aa</v>
      </c>
      <c r="K9" s="165"/>
      <c r="L9" s="166"/>
      <c r="M9" s="167"/>
      <c r="N9" s="168">
        <f>IF($AY$11+$AY$12&gt;0,$AY$11,"")</f>
      </c>
      <c r="O9" s="169" t="s">
        <v>5</v>
      </c>
      <c r="P9" s="170">
        <f>IF($AY$11+$AY$12&gt;0,$AY$12,"")</f>
      </c>
      <c r="Q9" s="168">
        <f>IF($BB$17+$BB$18&gt;0,$BB$17,"")</f>
      </c>
      <c r="R9" s="169" t="s">
        <v>5</v>
      </c>
      <c r="S9" s="170">
        <f>IF($BB$17+$BB$18&gt;0,$BB$18,"")</f>
      </c>
      <c r="T9" s="168">
        <f>IF($AV$20+$AV$21&gt;0,$AV$20,"")</f>
      </c>
      <c r="U9" s="251" t="s">
        <v>5</v>
      </c>
      <c r="V9" s="170">
        <f>IF($AV$20+$AV$21&gt;0,$AV$21,"")</f>
      </c>
      <c r="W9" s="168">
        <f>IF($AY$23+$AY$24&gt;0,$AY$23,"")</f>
      </c>
      <c r="X9" s="171" t="s">
        <v>5</v>
      </c>
      <c r="Y9" s="170">
        <f>IF($AY$23+$AY$24&gt;0,$AY$24,"")</f>
      </c>
      <c r="Z9" s="168">
        <f>IF($AS$23+$AS$24&gt;0,$AS$23,"")</f>
      </c>
      <c r="AA9" s="171" t="s">
        <v>5</v>
      </c>
      <c r="AB9" s="170">
        <f>IF($AS$23+$AS$24&gt;0,$AS$24,"")</f>
      </c>
      <c r="AC9" s="168">
        <f>IF($BB$11+$BB$12&gt;0,$BB$11,"")</f>
      </c>
      <c r="AD9" s="171" t="s">
        <v>5</v>
      </c>
      <c r="AE9" s="170">
        <f>IF($BB$11+$BB$12&gt;0,$BB$12,"")</f>
      </c>
      <c r="AF9" s="168">
        <f>IF($AS$8+$AS$9&gt;0,$AS$8,"")</f>
      </c>
      <c r="AG9" s="169" t="s">
        <v>5</v>
      </c>
      <c r="AH9" s="172">
        <f>IF($AS$8+$AS$9&gt;0,$AS$9,"")</f>
      </c>
      <c r="AI9" s="173">
        <f>SUM($N$9,$Q$9,$T$9,$W$9,$Z$9,$AC$9,$AF$9)</f>
        <v>0</v>
      </c>
      <c r="AJ9" s="174" t="s">
        <v>5</v>
      </c>
      <c r="AK9" s="175">
        <f>SUM($P$9,$S$9,$V$9,$Y$9,$AB$9,$AE$9,$AH$9)</f>
        <v>0</v>
      </c>
      <c r="AL9" s="176">
        <f>SUM(IF(N9="",0,N9-P9)+IF(Q9="",0,Q9-S9)+IF(T9="",0,T9-V9)+IF(W9="",0,W9-Y9)+IF(Z9="",0,Z9-AB9)+IF(AC9="",0,AC9-AE9)+IF(AF9="",0,AF9-AH9))</f>
        <v>0</v>
      </c>
      <c r="AM9" s="177">
        <f>SUM(IF(K9="",0,1)+IF(K9&gt;M9,1)+IF(K9&lt;M9,-1))+(IF(N9="",0,1)+IF(N9&gt;P9,1)+IF(N9&lt;P9,-1))+(IF(Q9="",0,1)+IF(Q9&gt;S9,1)+IF(Q9&lt;S9,-1))+(IF(T9="",0,1)+IF(T9&gt;V9,1)+IF(T9&lt;V9,-1))+(IF(W9="",0,1)+IF(W9&gt;Y9,1)+IF(W9&lt;Y9,-1))+(IF(Z9="",0,1)+IF(Z9&gt;AB9,1)+IF(Z9&lt;AB9,-1))+(IF(AC9="",0,1)+IF(AC9&gt;AE9,1)+IF(AC9&lt;AE9,-1))+(IF(AF9="",0,1)+IF(AF9&gt;AH9,1)+IF(AF9&lt;AH9,-1))</f>
        <v>0</v>
      </c>
      <c r="AN9" s="178" t="s">
        <v>5</v>
      </c>
      <c r="AO9" s="179">
        <f>SUM(IF(M9="",0,1)+IF(M9&gt;K9,1)+IF(M9&lt;K9,-1))+(IF(P9="",0,1)+IF(P9&gt;N9,1)+IF(P9&lt;N9,-1))+(IF(S9="",0,1)+IF(S9&gt;Q9,1)+IF(S9&lt;Q9,-1))+(IF(V9="",0,1)+IF(V9&gt;T9,1)+IF(V9&lt;T9,-1))+(IF(Y9="",0,1)+IF(Y9&gt;W9,1)+IF(Y9&lt;W9,-1))+(IF(AB9="",0,1)+IF(AB9&gt;Z9,1)+IF(AB9&lt;Z9,-1))+(IF(AE9="",0,1)+IF(AE9&gt;AC9,1)+IF(AE9&lt;AC9,-1))+(IF(AH9="",0,1)+IF(AH9&gt;AF9,1)+IF(AH9&lt;AF9,-1))</f>
        <v>0</v>
      </c>
      <c r="AP9" s="180">
        <f aca="true" t="shared" si="4" ref="AP9:AP16">IF(B9="","",RANK(B9,$B$9:$B$16,1))</f>
        <v>1</v>
      </c>
      <c r="AQ9" s="144"/>
      <c r="AR9" s="252" t="str">
        <f>$K$33</f>
        <v>hh</v>
      </c>
      <c r="AS9" s="182"/>
      <c r="AT9" s="155"/>
      <c r="AU9" s="181" t="str">
        <f>$K$25</f>
        <v>dd</v>
      </c>
      <c r="AV9" s="182"/>
      <c r="AW9" s="156"/>
      <c r="AX9" s="252" t="str">
        <f>$K$33</f>
        <v>hh</v>
      </c>
      <c r="AY9" s="182"/>
      <c r="AZ9" s="249"/>
      <c r="BA9" s="252" t="str">
        <f>$K$27</f>
        <v>ee</v>
      </c>
      <c r="BB9" s="253"/>
      <c r="BC9" s="147"/>
    </row>
    <row r="10" spans="1:55" s="148" customFormat="1" ht="34.5" customHeight="1">
      <c r="A10" s="142"/>
      <c r="B10" s="157">
        <f t="shared" si="0"/>
        <v>1.011</v>
      </c>
      <c r="C10" s="158">
        <f t="shared" si="1"/>
        <v>2</v>
      </c>
      <c r="D10" s="159" t="str">
        <f>$K$21</f>
        <v>bb</v>
      </c>
      <c r="E10" s="160">
        <f>$AL$10</f>
        <v>0</v>
      </c>
      <c r="F10" s="161">
        <f>SUM($AM$10-$AO$10)</f>
        <v>0</v>
      </c>
      <c r="G10" s="162">
        <f>SMALL($B$9:$B$16,2)</f>
        <v>1.011</v>
      </c>
      <c r="H10" s="158">
        <f t="shared" si="2"/>
        <v>2</v>
      </c>
      <c r="I10" s="163" t="str">
        <f ca="1" t="shared" si="3"/>
        <v>bb</v>
      </c>
      <c r="J10" s="164" t="str">
        <f>$K$21</f>
        <v>bb</v>
      </c>
      <c r="K10" s="183">
        <f>IF($AY$11+$AY$12&gt;0,$AY$12,"")</f>
      </c>
      <c r="L10" s="184" t="s">
        <v>5</v>
      </c>
      <c r="M10" s="185">
        <f>IF($AY$11+$AY$12&gt;0,$AY$11,"")</f>
      </c>
      <c r="N10" s="186"/>
      <c r="O10" s="187"/>
      <c r="P10" s="188"/>
      <c r="Q10" s="189">
        <f>IF($AV$14+$AV$15&gt;0,$AV$14,"")</f>
      </c>
      <c r="R10" s="184" t="s">
        <v>5</v>
      </c>
      <c r="S10" s="185">
        <f>IF($AV$14+$AV$15&gt;0,$AV$15,"")</f>
      </c>
      <c r="T10" s="189">
        <f>IF($AY$26+$AY$27&gt;0,$AY$26,"")</f>
      </c>
      <c r="U10" s="254" t="s">
        <v>5</v>
      </c>
      <c r="V10" s="185">
        <f>IF($AY$26+$AY$27&gt;0,$AY$27,"")</f>
      </c>
      <c r="W10" s="189">
        <f>IF($AS$26+$AS$27&gt;0,$AS$26,"")</f>
      </c>
      <c r="X10" s="184" t="s">
        <v>5</v>
      </c>
      <c r="Y10" s="185">
        <f>IF($AS$26+$AS$27&gt;0,$AS$27,"")</f>
      </c>
      <c r="Z10" s="189">
        <f>IF($AY$17+$AY$18&gt;0,$AY$17,"")</f>
      </c>
      <c r="AA10" s="190" t="s">
        <v>5</v>
      </c>
      <c r="AB10" s="185">
        <f>IF($AY$17+$AY$18&gt;0,$AY$18,"")</f>
      </c>
      <c r="AC10" s="189">
        <f>IF($AS$11+$AS$12&gt;0,$AS$11,"")</f>
      </c>
      <c r="AD10" s="190" t="s">
        <v>5</v>
      </c>
      <c r="AE10" s="185">
        <f>IF($AS$11+$AS$12&gt;0,$AS$12,"")</f>
      </c>
      <c r="AF10" s="189">
        <f>IF($BB$26+$BB$27&gt;0,$BB$26,"")</f>
      </c>
      <c r="AG10" s="184" t="s">
        <v>5</v>
      </c>
      <c r="AH10" s="191">
        <f>IF($BB$26+$BB$27&gt;0,$BB$27,"")</f>
      </c>
      <c r="AI10" s="192">
        <f>SUM($K$10,$Q$10,$T$10,$W$10,$Z$10,$AC$10,$AF$10)</f>
        <v>0</v>
      </c>
      <c r="AJ10" s="193" t="s">
        <v>5</v>
      </c>
      <c r="AK10" s="194">
        <f>SUM($M$10,$S$10,$V$10,$Y$10,$AB$10,$AE$10,$AH$10)</f>
        <v>0</v>
      </c>
      <c r="AL10" s="195">
        <f>SUM(IF(K10="",0,K10-M10)+IF(Q10="",0,Q10-S10)+IF(T10="",0,T10-V10)+IF(W10="",0,W10-Y10)+IF(Z10="",0,Z10-AB10)+IF(AC10="",0,AC10-AE10)+IF(AF10="",0,AF10-AH10))</f>
        <v>0</v>
      </c>
      <c r="AM10" s="196">
        <f aca="true" t="shared" si="5" ref="AM10:AM16">SUM(IF(K10="",0,1)+IF(K10&gt;M10,1)+IF(K10&lt;M10,-1))+(IF(N10="",0,1)+IF(N10&gt;P10,1)+IF(N10&lt;P10,-1))+(IF(Q10="",0,1)+IF(Q10&gt;S10,1)+IF(Q10&lt;S10,-1))+(IF(T10="",0,1)+IF(T10&gt;V10,1)+IF(T10&lt;V10,-1))+(IF(W10="",0,1)+IF(W10&gt;Y10,1)+IF(W10&lt;Y10,-1))+(IF(Z10="",0,1)+IF(Z10&gt;AB10,1)+IF(Z10&lt;AB10,-1))+(IF(AC10="",0,1)+IF(AC10&gt;AE10,1)+IF(AC10&lt;AE10,-1))+(IF(AF10="",0,1)+IF(AF10&gt;AH10,1)+IF(AF10&lt;AH10,-1))</f>
        <v>0</v>
      </c>
      <c r="AN10" s="197" t="s">
        <v>5</v>
      </c>
      <c r="AO10" s="198">
        <f aca="true" t="shared" si="6" ref="AO10:AO16">SUM(IF(M10="",0,1)+IF(M10&gt;K10,1)+IF(M10&lt;K10,-1))+(IF(P10="",0,1)+IF(P10&gt;N10,1)+IF(P10&lt;N10,-1))+(IF(S10="",0,1)+IF(S10&gt;Q10,1)+IF(S10&lt;Q10,-1))+(IF(V10="",0,1)+IF(V10&gt;T10,1)+IF(V10&lt;T10,-1))+(IF(Y10="",0,1)+IF(Y10&gt;W10,1)+IF(Y10&lt;W10,-1))+(IF(AB10="",0,1)+IF(AB10&gt;Z10,1)+IF(AB10&lt;Z10,-1))+(IF(AE10="",0,1)+IF(AE10&gt;AC10,1)+IF(AE10&lt;AC10,-1))+(IF(AH10="",0,1)+IF(AH10&gt;AF10,1)+IF(AH10&lt;AF10,-1))</f>
        <v>0</v>
      </c>
      <c r="AP10" s="199">
        <f t="shared" si="4"/>
        <v>2</v>
      </c>
      <c r="AQ10" s="137"/>
      <c r="AR10" s="255"/>
      <c r="AS10" s="200"/>
      <c r="AT10" s="200"/>
      <c r="AU10" s="200"/>
      <c r="AV10" s="200"/>
      <c r="AW10" s="200"/>
      <c r="AX10" s="200"/>
      <c r="AY10" s="200"/>
      <c r="AZ10" s="256"/>
      <c r="BA10" s="256"/>
      <c r="BB10" s="256"/>
      <c r="BC10" s="147"/>
    </row>
    <row r="11" spans="1:55" s="148" customFormat="1" ht="34.5" customHeight="1">
      <c r="A11" s="142"/>
      <c r="B11" s="157">
        <f t="shared" si="0"/>
        <v>1.0111</v>
      </c>
      <c r="C11" s="158">
        <f t="shared" si="1"/>
        <v>3</v>
      </c>
      <c r="D11" s="159" t="str">
        <f>$K$23</f>
        <v>cc</v>
      </c>
      <c r="E11" s="160">
        <f>$AL$11</f>
        <v>0</v>
      </c>
      <c r="F11" s="161">
        <f>SUM($AM$11-$AO$11)</f>
        <v>0</v>
      </c>
      <c r="G11" s="162">
        <f>SMALL($B$9:$B$16,3)</f>
        <v>1.0111</v>
      </c>
      <c r="H11" s="158">
        <f t="shared" si="2"/>
        <v>3</v>
      </c>
      <c r="I11" s="163" t="str">
        <f ca="1" t="shared" si="3"/>
        <v>cc</v>
      </c>
      <c r="J11" s="164" t="str">
        <f>$K$23</f>
        <v>cc</v>
      </c>
      <c r="K11" s="183">
        <f>IF($BB$17+$BB$18&gt;0,$BB$18,"")</f>
      </c>
      <c r="L11" s="184" t="s">
        <v>5</v>
      </c>
      <c r="M11" s="185">
        <f>IF($BB$17+$BB$18&gt;0,$BB$17,"")</f>
      </c>
      <c r="N11" s="189">
        <f>IF($AV$14+$AV$15&gt;0,$AV$15,"")</f>
      </c>
      <c r="O11" s="184" t="s">
        <v>5</v>
      </c>
      <c r="P11" s="185">
        <f>IF($AV$14+$AV$15&gt;0,$AV$14,"")</f>
      </c>
      <c r="Q11" s="186"/>
      <c r="R11" s="187"/>
      <c r="S11" s="188"/>
      <c r="T11" s="189">
        <f>IF($AV$8+$AV$9&gt;0,$AV$8,"")</f>
      </c>
      <c r="U11" s="257" t="s">
        <v>5</v>
      </c>
      <c r="V11" s="185">
        <f>IF($AV$8+$AV$9&gt;0,$AV$9,"")</f>
      </c>
      <c r="W11" s="189">
        <f>IF($BB$8+$BB$9&gt;0,$BB$8,"")</f>
      </c>
      <c r="X11" s="184" t="s">
        <v>5</v>
      </c>
      <c r="Y11" s="185">
        <f>IF($BB$8+$BB$9&gt;0,$BB$9,"")</f>
      </c>
      <c r="Z11" s="189">
        <f>IF($AS$14+$AS$15&gt;0,$AS$14,"")</f>
      </c>
      <c r="AA11" s="190" t="s">
        <v>5</v>
      </c>
      <c r="AB11" s="185">
        <f>IF($AS$14+$AS$15&gt;0,$AS$15,"")</f>
      </c>
      <c r="AC11" s="189">
        <f>IF($AY$14+$AY$15&gt;0,$AY$14,"")</f>
      </c>
      <c r="AD11" s="190" t="s">
        <v>5</v>
      </c>
      <c r="AE11" s="185">
        <f>IF($AY$14+$AY$15&gt;0,$AY$15,"")</f>
      </c>
      <c r="AF11" s="189">
        <f>IF($AY$8+$AY$9&gt;0,$AY$8,"")</f>
      </c>
      <c r="AG11" s="184" t="s">
        <v>5</v>
      </c>
      <c r="AH11" s="191">
        <f>IF($AY$8+$AY$9&gt;0,$AY$9,"")</f>
      </c>
      <c r="AI11" s="192">
        <f>SUM($K$11,$N$11,$T$11,$W$11,$Z$11,$AC$11,$AF$11)</f>
        <v>0</v>
      </c>
      <c r="AJ11" s="193" t="s">
        <v>5</v>
      </c>
      <c r="AK11" s="194">
        <f>SUM($M$11,$P$11,$V$11,$Y$11,$AB$11,$AE$11,$AH$11)</f>
        <v>0</v>
      </c>
      <c r="AL11" s="195">
        <f>SUM(IF(K11="",0,K11-M11)+IF(N11="",0,N11-P11)+IF(T11="",0,T11-V11)+IF(W11="",0,W11-Y11)+IF(Z11="",0,Z11-AB11)+IF(AC11="",0,AC11-AE11)+IF(AF11="",0,AF11-AH11))</f>
        <v>0</v>
      </c>
      <c r="AM11" s="196">
        <f t="shared" si="5"/>
        <v>0</v>
      </c>
      <c r="AN11" s="197" t="s">
        <v>5</v>
      </c>
      <c r="AO11" s="198">
        <f t="shared" si="6"/>
        <v>0</v>
      </c>
      <c r="AP11" s="199">
        <f t="shared" si="4"/>
        <v>3</v>
      </c>
      <c r="AQ11" s="144"/>
      <c r="AR11" s="153" t="str">
        <f>$K$21</f>
        <v>bb</v>
      </c>
      <c r="AS11" s="154"/>
      <c r="AT11" s="155"/>
      <c r="AU11" s="153" t="str">
        <f>$K$27</f>
        <v>ee</v>
      </c>
      <c r="AV11" s="154"/>
      <c r="AW11" s="156"/>
      <c r="AX11" s="153" t="str">
        <f>$K$19</f>
        <v>aa</v>
      </c>
      <c r="AY11" s="154"/>
      <c r="AZ11" s="249"/>
      <c r="BA11" s="153" t="str">
        <f>$K$19</f>
        <v>aa</v>
      </c>
      <c r="BB11" s="154"/>
      <c r="BC11" s="147"/>
    </row>
    <row r="12" spans="1:55" s="148" customFormat="1" ht="34.5" customHeight="1" thickBot="1">
      <c r="A12" s="142"/>
      <c r="B12" s="157">
        <f t="shared" si="0"/>
        <v>1.0112</v>
      </c>
      <c r="C12" s="158">
        <f t="shared" si="1"/>
        <v>4</v>
      </c>
      <c r="D12" s="159" t="str">
        <f>$K$25</f>
        <v>dd</v>
      </c>
      <c r="E12" s="160">
        <f>$AL$12</f>
        <v>0</v>
      </c>
      <c r="F12" s="161">
        <f>SUM($AM$12-$AO$12)</f>
        <v>0</v>
      </c>
      <c r="G12" s="162">
        <f>SMALL($B$9:$B$16,4)</f>
        <v>1.0112</v>
      </c>
      <c r="H12" s="158">
        <f t="shared" si="2"/>
        <v>4</v>
      </c>
      <c r="I12" s="163" t="str">
        <f ca="1" t="shared" si="3"/>
        <v>dd</v>
      </c>
      <c r="J12" s="164" t="str">
        <f>$K$25</f>
        <v>dd</v>
      </c>
      <c r="K12" s="183">
        <f>IF($AV$20+$AV$21&gt;0,$AV$21,"")</f>
      </c>
      <c r="L12" s="184" t="s">
        <v>5</v>
      </c>
      <c r="M12" s="185">
        <f>IF($AV$20+$AV$21&gt;0,$AV$20,"")</f>
      </c>
      <c r="N12" s="189">
        <f>IF($AY$26+$AY$27&gt;0,$AY$27,"")</f>
      </c>
      <c r="O12" s="184" t="s">
        <v>5</v>
      </c>
      <c r="P12" s="185">
        <f>IF($AY$26+$AY$27&gt;0,$AY$26,"")</f>
      </c>
      <c r="Q12" s="189">
        <f>IF($AV$8+$AV$9&gt;0,$AV$9,"")</f>
      </c>
      <c r="R12" s="184" t="s">
        <v>5</v>
      </c>
      <c r="S12" s="185">
        <f>IF($AV$8+$AV$9&gt;0,$AV$8,"")</f>
      </c>
      <c r="T12" s="258"/>
      <c r="U12" s="259"/>
      <c r="V12" s="260"/>
      <c r="W12" s="189">
        <f>IF($AS$17+$AS$18&gt;0,$AS$17,"")</f>
      </c>
      <c r="X12" s="257" t="s">
        <v>5</v>
      </c>
      <c r="Y12" s="185">
        <f>IF($AS$17+$AS$18&gt;0,$AS$18,"")</f>
      </c>
      <c r="Z12" s="189">
        <f>IF($BB$20+$BB$21&gt;0,$BB$20,"")</f>
      </c>
      <c r="AA12" s="184" t="s">
        <v>5</v>
      </c>
      <c r="AB12" s="185">
        <f>IF($BB$20+$BB$21&gt;0,$BB$21,"")</f>
      </c>
      <c r="AC12" s="189">
        <f>IF($AV$26+$AV$27&gt;0,$AV$26,"")</f>
      </c>
      <c r="AD12" s="184" t="s">
        <v>5</v>
      </c>
      <c r="AE12" s="185">
        <f>IF($AV$26+$AV$27&gt;0,$AV$27,"")</f>
      </c>
      <c r="AF12" s="189">
        <f>IF($AY$20+$AY$21&gt;0,$AY$20,"")</f>
      </c>
      <c r="AG12" s="184" t="s">
        <v>5</v>
      </c>
      <c r="AH12" s="191">
        <f>IF($AY$20+$AY$21&gt;0,$AY$21,"")</f>
      </c>
      <c r="AI12" s="192">
        <f>SUM($K$12,$N$12,$Q$12,$W$12,$Z$12,$AC$12,$AF$12)</f>
        <v>0</v>
      </c>
      <c r="AJ12" s="193" t="s">
        <v>5</v>
      </c>
      <c r="AK12" s="194">
        <f>SUM($M$12,$P$12,$S$12,$Y$12,$AB$12,$AE$12,$AH$12)</f>
        <v>0</v>
      </c>
      <c r="AL12" s="195">
        <f>SUM(IF(K12="",0,K12-M12)+IF(N12="",0,N12-P12)+IF(Q12="",0,Q12-S12)+IF(W12="",0,W12-Y12)+IF(Z12="",0,Z12-AB12)+IF(AC12="",0,AC12-AE12)+IF(AF12="",0,AF12-AH12))</f>
        <v>0</v>
      </c>
      <c r="AM12" s="196">
        <f t="shared" si="5"/>
        <v>0</v>
      </c>
      <c r="AN12" s="197" t="s">
        <v>5</v>
      </c>
      <c r="AO12" s="198">
        <f t="shared" si="6"/>
        <v>0</v>
      </c>
      <c r="AP12" s="199">
        <f t="shared" si="4"/>
        <v>4</v>
      </c>
      <c r="AQ12" s="144"/>
      <c r="AR12" s="181" t="str">
        <f>$K$31</f>
        <v>gg</v>
      </c>
      <c r="AS12" s="182"/>
      <c r="AT12" s="155"/>
      <c r="AU12" s="252" t="str">
        <f>$K$33</f>
        <v>hh</v>
      </c>
      <c r="AV12" s="182"/>
      <c r="AW12" s="156"/>
      <c r="AX12" s="261" t="str">
        <f>$K$21</f>
        <v>bb</v>
      </c>
      <c r="AY12" s="182"/>
      <c r="AZ12" s="249"/>
      <c r="BA12" s="262" t="str">
        <f>$K$31</f>
        <v>gg</v>
      </c>
      <c r="BB12" s="182"/>
      <c r="BC12" s="147"/>
    </row>
    <row r="13" spans="1:55" s="148" customFormat="1" ht="34.5" customHeight="1">
      <c r="A13" s="142"/>
      <c r="B13" s="157">
        <f t="shared" si="0"/>
        <v>1.0113</v>
      </c>
      <c r="C13" s="158">
        <f t="shared" si="1"/>
        <v>5</v>
      </c>
      <c r="D13" s="159" t="str">
        <f>$K$27</f>
        <v>ee</v>
      </c>
      <c r="E13" s="160">
        <f>$AL$13</f>
        <v>0</v>
      </c>
      <c r="F13" s="161">
        <f>SUM($AM$13-$AO$13)</f>
        <v>0</v>
      </c>
      <c r="G13" s="162">
        <f>SMALL($B$9:$B$16,5)</f>
        <v>1.0113</v>
      </c>
      <c r="H13" s="158">
        <f t="shared" si="2"/>
        <v>5</v>
      </c>
      <c r="I13" s="163" t="str">
        <f ca="1" t="shared" si="3"/>
        <v>ee</v>
      </c>
      <c r="J13" s="164" t="str">
        <f>$K$27</f>
        <v>ee</v>
      </c>
      <c r="K13" s="183">
        <f>IF($AY$23+$AY$24&gt;0,$AY$24,"")</f>
      </c>
      <c r="L13" s="184" t="s">
        <v>5</v>
      </c>
      <c r="M13" s="185">
        <f>IF($AY$23+$AY$24&gt;0,$AY$23,"")</f>
      </c>
      <c r="N13" s="189">
        <f>IF($AS$26+$AS$27&gt;0,$AS$27,"")</f>
      </c>
      <c r="O13" s="184" t="s">
        <v>5</v>
      </c>
      <c r="P13" s="185">
        <f>IF($AS$26+$AS$27&gt;0,$AS$26,"")</f>
      </c>
      <c r="Q13" s="189">
        <f>IF($BB$8+$BB$9&gt;0,$BB$9,"")</f>
      </c>
      <c r="R13" s="184" t="s">
        <v>5</v>
      </c>
      <c r="S13" s="185">
        <f>IF($BB$8+$BB$9&gt;0,$BB$8,"")</f>
      </c>
      <c r="T13" s="189">
        <f>IF($AS$17+$AS$18&gt;0,$AS$18,"")</f>
      </c>
      <c r="U13" s="257" t="s">
        <v>5</v>
      </c>
      <c r="V13" s="185">
        <f>IF($AS$17+$AS$18&gt;0,$AS$17,"")</f>
      </c>
      <c r="W13" s="258"/>
      <c r="X13" s="263"/>
      <c r="Y13" s="260"/>
      <c r="Z13" s="189">
        <f>IF($AV$23+$AV$24&gt;0,$AV$23,"")</f>
      </c>
      <c r="AA13" s="264" t="s">
        <v>5</v>
      </c>
      <c r="AB13" s="185">
        <f>IF($AV$23+$AV$24&gt;0,$AV$24,"")</f>
      </c>
      <c r="AC13" s="189">
        <f>IF($BB$23+$BB$24&gt;0,$BB$23,"")</f>
      </c>
      <c r="AD13" s="184" t="s">
        <v>5</v>
      </c>
      <c r="AE13" s="185">
        <f>IF($BB$23+$BB$24&gt;0,$BB$24,"")</f>
      </c>
      <c r="AF13" s="189">
        <f>IF($AV$11+$AV$12&gt;0,$AV$11,"")</f>
      </c>
      <c r="AG13" s="184" t="s">
        <v>5</v>
      </c>
      <c r="AH13" s="191">
        <f>IF($AV$11+$AV$12&gt;0,$AV$12,"")</f>
      </c>
      <c r="AI13" s="192">
        <f>SUM($K$13,$N$13,$Q$13,$T$13,$Z$13,$AC$13,$AF$13)</f>
        <v>0</v>
      </c>
      <c r="AJ13" s="193" t="s">
        <v>5</v>
      </c>
      <c r="AK13" s="194">
        <f>SUM($M$13,$P$13,$S$13,$V$13,$AB$13,$AE$13,$AH$13)</f>
        <v>0</v>
      </c>
      <c r="AL13" s="195">
        <f>SUM(IF(K13="",0,K13-M13)+IF(N13="",0,N13-P13)+IF(Q13="",0,Q13-S13)+IF(T13="",0,T13-V13)+IF(Z13="",0,Z13-AB13)+IF(AC13="",0,AC13-AE13)+IF(AF13="",0,AF13-AH13))</f>
        <v>0</v>
      </c>
      <c r="AM13" s="196">
        <f t="shared" si="5"/>
        <v>0</v>
      </c>
      <c r="AN13" s="197" t="s">
        <v>5</v>
      </c>
      <c r="AO13" s="198">
        <f t="shared" si="6"/>
        <v>0</v>
      </c>
      <c r="AP13" s="199">
        <f t="shared" si="4"/>
        <v>5</v>
      </c>
      <c r="AQ13" s="144"/>
      <c r="AR13" s="265"/>
      <c r="AS13" s="206"/>
      <c r="AT13" s="206"/>
      <c r="AU13" s="206"/>
      <c r="AV13" s="206"/>
      <c r="AW13" s="206"/>
      <c r="AX13" s="206"/>
      <c r="AY13" s="206"/>
      <c r="AZ13" s="266"/>
      <c r="BA13" s="266"/>
      <c r="BB13" s="266"/>
      <c r="BC13" s="147"/>
    </row>
    <row r="14" spans="1:55" s="148" customFormat="1" ht="34.5" customHeight="1">
      <c r="A14" s="142"/>
      <c r="B14" s="157">
        <f t="shared" si="0"/>
        <v>1.0114</v>
      </c>
      <c r="C14" s="158">
        <f t="shared" si="1"/>
        <v>6</v>
      </c>
      <c r="D14" s="159" t="str">
        <f>$K$29</f>
        <v>ff</v>
      </c>
      <c r="E14" s="160">
        <f>$AL$14</f>
        <v>0</v>
      </c>
      <c r="F14" s="161">
        <f>SUM($AM$14-$AO$14)</f>
        <v>0</v>
      </c>
      <c r="G14" s="162">
        <f>SMALL($B$9:$B$16,6)</f>
        <v>1.0114</v>
      </c>
      <c r="H14" s="158">
        <f t="shared" si="2"/>
        <v>6</v>
      </c>
      <c r="I14" s="163" t="str">
        <f ca="1" t="shared" si="3"/>
        <v>ff</v>
      </c>
      <c r="J14" s="164" t="str">
        <f>$K$29</f>
        <v>ff</v>
      </c>
      <c r="K14" s="183">
        <f>IF($AS$23+$AS$24&gt;0,$AS$24,"")</f>
      </c>
      <c r="L14" s="257" t="s">
        <v>5</v>
      </c>
      <c r="M14" s="185">
        <f>IF($AS$23+$AS$24&gt;0,$AS$23,"")</f>
      </c>
      <c r="N14" s="189">
        <f>IF($AY$17+$AY$18&gt;0,$AY$18,"")</f>
      </c>
      <c r="O14" s="257" t="s">
        <v>5</v>
      </c>
      <c r="P14" s="185">
        <f>IF($AY$17+$AY$18&gt;0,$AY$17,"")</f>
      </c>
      <c r="Q14" s="189">
        <f>IF($AS$14+$AS$15&gt;0,$AS$15,"")</f>
      </c>
      <c r="R14" s="257" t="s">
        <v>5</v>
      </c>
      <c r="S14" s="185">
        <f>IF($AS$14+$AS$15&gt;0,$AS$14,"")</f>
      </c>
      <c r="T14" s="189">
        <f>IF($BB$20+$BB$21&gt;0,$BB$21,"")</f>
      </c>
      <c r="U14" s="257" t="s">
        <v>5</v>
      </c>
      <c r="V14" s="185">
        <f>IF($BB$20+$BB$21&gt;0,$BB$20,"")</f>
      </c>
      <c r="W14" s="189">
        <f>IF($AV$23+$AV$24&gt;0,$AV$24,"")</f>
      </c>
      <c r="X14" s="267" t="s">
        <v>5</v>
      </c>
      <c r="Y14" s="185">
        <f>IF($AV$23+$AV$24&gt;0,$AV$23,"")</f>
      </c>
      <c r="Z14" s="202"/>
      <c r="AA14" s="203"/>
      <c r="AB14" s="204"/>
      <c r="AC14" s="189">
        <f>IF($AV$17+$AV$18&gt;0,$AV$17,"")</f>
      </c>
      <c r="AD14" s="267" t="s">
        <v>5</v>
      </c>
      <c r="AE14" s="185">
        <f>IF($AV$17+$AV$18&gt;0,$AV$18,"")</f>
      </c>
      <c r="AF14" s="189">
        <f>IF($BB$14+$BB$15&gt;0,$BB$14,"")</f>
      </c>
      <c r="AG14" s="267" t="s">
        <v>5</v>
      </c>
      <c r="AH14" s="191">
        <f>IF($BB$14+$BB$15&gt;0,$BB$15,"")</f>
      </c>
      <c r="AI14" s="192">
        <f>SUM($K$14,$N$14,$Q$14,$T$14,$W$14,$AC$14,$AF$14)</f>
        <v>0</v>
      </c>
      <c r="AJ14" s="268" t="s">
        <v>5</v>
      </c>
      <c r="AK14" s="194">
        <f>SUM($M$14,$P$14,$S$14,$V$14,$Y$14,$AE$14,$AH$14)</f>
        <v>0</v>
      </c>
      <c r="AL14" s="195">
        <f>SUM(IF(K14="",0,K14-M14)+IF(N14="",0,N14-P14)+IF(Q14="",0,Q14-S14)+IF(T14="",0,T14-V14)+IF(W14="",0,W14-Y14)+IF(AC14="",0,AC14-AE14)+IF(AF14="",0,AF14-AH14))</f>
        <v>0</v>
      </c>
      <c r="AM14" s="196">
        <f t="shared" si="5"/>
        <v>0</v>
      </c>
      <c r="AN14" s="197" t="s">
        <v>5</v>
      </c>
      <c r="AO14" s="198">
        <f t="shared" si="6"/>
        <v>0</v>
      </c>
      <c r="AP14" s="199">
        <f t="shared" si="4"/>
        <v>6</v>
      </c>
      <c r="AQ14" s="144"/>
      <c r="AR14" s="153" t="str">
        <f>$K$23</f>
        <v>cc</v>
      </c>
      <c r="AS14" s="154"/>
      <c r="AT14" s="155"/>
      <c r="AU14" s="153" t="str">
        <f>$K$21</f>
        <v>bb</v>
      </c>
      <c r="AV14" s="154"/>
      <c r="AW14" s="156"/>
      <c r="AX14" s="153" t="str">
        <f>$K$23</f>
        <v>cc</v>
      </c>
      <c r="AY14" s="154"/>
      <c r="AZ14" s="249"/>
      <c r="BA14" s="269" t="str">
        <f>$K$29</f>
        <v>ff</v>
      </c>
      <c r="BB14" s="154"/>
      <c r="BC14" s="147"/>
    </row>
    <row r="15" spans="1:55" s="148" customFormat="1" ht="34.5" customHeight="1" thickBot="1">
      <c r="A15" s="142"/>
      <c r="B15" s="157">
        <f t="shared" si="0"/>
        <v>1.0115</v>
      </c>
      <c r="C15" s="158">
        <f t="shared" si="1"/>
        <v>7</v>
      </c>
      <c r="D15" s="159" t="str">
        <f>$K$31</f>
        <v>gg</v>
      </c>
      <c r="E15" s="160">
        <f>$AL$15</f>
        <v>0</v>
      </c>
      <c r="F15" s="161">
        <f>SUM($AM$15-$AO$15)</f>
        <v>0</v>
      </c>
      <c r="G15" s="162">
        <f>SMALL($B$9:$B$16,7)</f>
        <v>1.0115</v>
      </c>
      <c r="H15" s="158">
        <f t="shared" si="2"/>
        <v>7</v>
      </c>
      <c r="I15" s="163" t="str">
        <f ca="1" t="shared" si="3"/>
        <v>gg</v>
      </c>
      <c r="J15" s="164" t="str">
        <f>$K$31</f>
        <v>gg</v>
      </c>
      <c r="K15" s="183">
        <f>IF($BB$11+$BB$12&gt;0,$BB$12,"")</f>
      </c>
      <c r="L15" s="184" t="s">
        <v>5</v>
      </c>
      <c r="M15" s="185">
        <f>IF($BB$11+$BB$12&gt;0,$BB$11,"")</f>
      </c>
      <c r="N15" s="189">
        <f>IF($AS$11+$AS$12&gt;0,$AS$12,"")</f>
      </c>
      <c r="O15" s="184" t="s">
        <v>5</v>
      </c>
      <c r="P15" s="185">
        <f>IF($AS$11+$AS$12&gt;0,$AS$11,"")</f>
      </c>
      <c r="Q15" s="189">
        <f>IF($AY$14+$AY$15&gt;0,$AY$15,"")</f>
      </c>
      <c r="R15" s="184" t="s">
        <v>5</v>
      </c>
      <c r="S15" s="185">
        <f>IF($AY$14+$AY$15&gt;0,$AY$14,"")</f>
      </c>
      <c r="T15" s="189">
        <f>IF($AV$26+$AV$27&gt;0,$AV$27,"")</f>
      </c>
      <c r="U15" s="257" t="s">
        <v>5</v>
      </c>
      <c r="V15" s="185">
        <f>IF($AV$26+$AV$27&gt;0,$AV$26,"")</f>
      </c>
      <c r="W15" s="189">
        <f>IF($BB$23+$BB$24&gt;0,$BB$24,"")</f>
      </c>
      <c r="X15" s="184" t="s">
        <v>5</v>
      </c>
      <c r="Y15" s="185">
        <f>IF($BB$23+$BB$24&gt;0,$BB$23,"")</f>
      </c>
      <c r="Z15" s="189">
        <f>IF($AV$17+$AV$18&gt;0,$AV$18,"")</f>
      </c>
      <c r="AA15" s="190" t="s">
        <v>5</v>
      </c>
      <c r="AB15" s="185">
        <f>IF($AV$17+$AV$18&gt;0,$AV$17,"")</f>
      </c>
      <c r="AC15" s="186"/>
      <c r="AD15" s="187"/>
      <c r="AE15" s="188"/>
      <c r="AF15" s="189">
        <f>IF($AS$20+$AS$21&gt;0,$AS$20,"")</f>
      </c>
      <c r="AG15" s="184" t="s">
        <v>5</v>
      </c>
      <c r="AH15" s="191">
        <f>IF($AS$20+$AS$21&gt;0,$AS$21,"")</f>
      </c>
      <c r="AI15" s="192">
        <f>SUM($K$15,$N$15,$Q$15,$T$15,$W$15,$Z$15,$AF$15)</f>
        <v>0</v>
      </c>
      <c r="AJ15" s="193" t="s">
        <v>5</v>
      </c>
      <c r="AK15" s="194">
        <f>SUM($M$15,$P$15,$S$15,$V$15,$Y$15,$AB$15,$AH$15)</f>
        <v>0</v>
      </c>
      <c r="AL15" s="195">
        <f>SUM(IF(K15="",0,K15-M15)+IF(N15="",0,N15-P15)+IF(Q15="",0,Q15-S15)+IF(T15="",0,T15-V15)+IF(W15="",0,W15-Y15)+IF(Z15="",0,Z15-AB15)+IF(AF15="",0,AF15-AH15))</f>
        <v>0</v>
      </c>
      <c r="AM15" s="196">
        <f t="shared" si="5"/>
        <v>0</v>
      </c>
      <c r="AN15" s="197" t="s">
        <v>5</v>
      </c>
      <c r="AO15" s="198">
        <f t="shared" si="6"/>
        <v>0</v>
      </c>
      <c r="AP15" s="199">
        <f t="shared" si="4"/>
        <v>7</v>
      </c>
      <c r="AQ15" s="144"/>
      <c r="AR15" s="181" t="str">
        <f>$K$29</f>
        <v>ff</v>
      </c>
      <c r="AS15" s="182"/>
      <c r="AT15" s="155"/>
      <c r="AU15" s="234" t="str">
        <f>$K$23</f>
        <v>cc</v>
      </c>
      <c r="AV15" s="182"/>
      <c r="AW15" s="156"/>
      <c r="AX15" s="262" t="str">
        <f>$K$31</f>
        <v>gg</v>
      </c>
      <c r="AY15" s="182"/>
      <c r="AZ15" s="249"/>
      <c r="BA15" s="261" t="str">
        <f>$K$33</f>
        <v>hh</v>
      </c>
      <c r="BB15" s="182"/>
      <c r="BC15" s="147"/>
    </row>
    <row r="16" spans="1:55" s="148" customFormat="1" ht="34.5" customHeight="1" thickBot="1">
      <c r="A16" s="142"/>
      <c r="B16" s="207">
        <f t="shared" si="0"/>
        <v>1.0116</v>
      </c>
      <c r="C16" s="161">
        <f t="shared" si="1"/>
        <v>8</v>
      </c>
      <c r="D16" s="208" t="str">
        <f>$K$33</f>
        <v>hh</v>
      </c>
      <c r="E16" s="160">
        <f>$AL$16</f>
        <v>0</v>
      </c>
      <c r="F16" s="161">
        <f>SUM($AM$16-$AO$16)</f>
        <v>0</v>
      </c>
      <c r="G16" s="209">
        <f>SMALL($B$9:$B$16,8)</f>
        <v>1.0116</v>
      </c>
      <c r="H16" s="210">
        <f t="shared" si="2"/>
        <v>8</v>
      </c>
      <c r="I16" s="211" t="str">
        <f ca="1" t="shared" si="3"/>
        <v>hh</v>
      </c>
      <c r="J16" s="164" t="str">
        <f>$K$33</f>
        <v>hh</v>
      </c>
      <c r="K16" s="212">
        <f>IF($AS$8+$AS$9&gt;0,$AS$9,"")</f>
      </c>
      <c r="L16" s="213" t="s">
        <v>5</v>
      </c>
      <c r="M16" s="214">
        <f>IF($AS$8+$AS$9&gt;0,$AS$8,"")</f>
      </c>
      <c r="N16" s="215">
        <f>IF($BB$26+$BB$27&gt;0,$BB$27,"")</f>
      </c>
      <c r="O16" s="213" t="s">
        <v>5</v>
      </c>
      <c r="P16" s="214">
        <f>IF($BB$26+$BB$27&gt;0,$BB$26,"")</f>
      </c>
      <c r="Q16" s="215">
        <f>IF($AY$8+$AY$9&gt;0,$AY$9,"")</f>
      </c>
      <c r="R16" s="213" t="s">
        <v>5</v>
      </c>
      <c r="S16" s="214">
        <f>IF($AY$8+$AY$9&gt;0,$AY$8,"")</f>
      </c>
      <c r="T16" s="215">
        <f>IF($AY$20+$AY$21&gt;0,$AY$21,"")</f>
      </c>
      <c r="U16" s="270" t="s">
        <v>5</v>
      </c>
      <c r="V16" s="214">
        <f>IF($AY$20+$AY$21&gt;0,$AY$20,"")</f>
      </c>
      <c r="W16" s="215">
        <f>IF($AV$11+$AV$12&gt;0,$AV$12,"")</f>
      </c>
      <c r="X16" s="216" t="s">
        <v>5</v>
      </c>
      <c r="Y16" s="214">
        <f>IF($AV$11+$AV$12&gt;0,$AV$11,"")</f>
      </c>
      <c r="Z16" s="215">
        <f>IF($BB$14+$BB$15&gt;0,$BB$15,"")</f>
      </c>
      <c r="AA16" s="216" t="s">
        <v>5</v>
      </c>
      <c r="AB16" s="214">
        <f>IF($BB$14+$BB$15&gt;0,$BB$14,"")</f>
      </c>
      <c r="AC16" s="215">
        <f>IF($AS$20+$AS$21&gt;0,$AS$21,"")</f>
      </c>
      <c r="AD16" s="216" t="s">
        <v>5</v>
      </c>
      <c r="AE16" s="214">
        <f>IF($AS$20+$AS$21&gt;0,$AS$20,"")</f>
      </c>
      <c r="AF16" s="217"/>
      <c r="AG16" s="218"/>
      <c r="AH16" s="219"/>
      <c r="AI16" s="220">
        <f>SUM($K$16,$N$16,$Q$16,$T$16,$W$16,$Z$16,$AC$16)</f>
        <v>0</v>
      </c>
      <c r="AJ16" s="221" t="s">
        <v>5</v>
      </c>
      <c r="AK16" s="222">
        <f>SUM($M$16,$P$16,$S$16,$V$16,$Y$16,$AB$16,$AE$16)</f>
        <v>0</v>
      </c>
      <c r="AL16" s="223">
        <f>SUM(IF(K16="",0,K16-M16)+IF(N16="",0,N16-P16)+IF(Q16="",0,Q16-S16)+IF(T16="",0,T16-V16)+IF(W16="",0,W16-Y16)+IF(Z16="",0,Z16-AB16)+IF(AC16="",0,AC16-AE16))</f>
        <v>0</v>
      </c>
      <c r="AM16" s="224">
        <f t="shared" si="5"/>
        <v>0</v>
      </c>
      <c r="AN16" s="225" t="s">
        <v>5</v>
      </c>
      <c r="AO16" s="226">
        <f t="shared" si="6"/>
        <v>0</v>
      </c>
      <c r="AP16" s="227">
        <f t="shared" si="4"/>
        <v>8</v>
      </c>
      <c r="AQ16" s="139"/>
      <c r="AR16" s="271"/>
      <c r="AS16" s="155"/>
      <c r="AT16" s="155"/>
      <c r="AU16" s="155"/>
      <c r="AV16" s="155"/>
      <c r="AW16" s="155"/>
      <c r="AX16" s="155"/>
      <c r="AY16" s="155"/>
      <c r="AZ16" s="272"/>
      <c r="BA16" s="272"/>
      <c r="BB16" s="272"/>
      <c r="BC16" s="147"/>
    </row>
    <row r="17" spans="1:55" s="148" customFormat="1" ht="34.5" customHeight="1">
      <c r="A17" s="142"/>
      <c r="B17" s="137"/>
      <c r="C17" s="137"/>
      <c r="D17" s="137"/>
      <c r="E17" s="137"/>
      <c r="F17" s="137"/>
      <c r="G17" s="137"/>
      <c r="H17" s="137"/>
      <c r="I17" s="137"/>
      <c r="J17" s="140"/>
      <c r="K17" s="228"/>
      <c r="L17" s="228"/>
      <c r="M17" s="141"/>
      <c r="N17" s="141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229"/>
      <c r="AG17" s="229"/>
      <c r="AH17" s="137"/>
      <c r="AI17" s="137"/>
      <c r="AJ17" s="137"/>
      <c r="AK17" s="137"/>
      <c r="AL17" s="137"/>
      <c r="AM17" s="229"/>
      <c r="AN17" s="229"/>
      <c r="AO17" s="229"/>
      <c r="AP17" s="229"/>
      <c r="AQ17" s="144"/>
      <c r="AR17" s="153" t="str">
        <f>$K$25</f>
        <v>dd</v>
      </c>
      <c r="AS17" s="154"/>
      <c r="AT17" s="155"/>
      <c r="AU17" s="269" t="str">
        <f>$K$29</f>
        <v>ff</v>
      </c>
      <c r="AV17" s="154"/>
      <c r="AW17" s="155"/>
      <c r="AX17" s="153" t="str">
        <f>$K$21</f>
        <v>bb</v>
      </c>
      <c r="AY17" s="154"/>
      <c r="AZ17" s="249"/>
      <c r="BA17" s="153" t="str">
        <f>$K$19</f>
        <v>aa</v>
      </c>
      <c r="BB17" s="154"/>
      <c r="BC17" s="147"/>
    </row>
    <row r="18" spans="1:55" s="148" customFormat="1" ht="34.5" customHeight="1" thickBot="1">
      <c r="A18" s="142"/>
      <c r="B18" s="137"/>
      <c r="C18" s="137"/>
      <c r="D18" s="137"/>
      <c r="E18" s="137"/>
      <c r="F18" s="137"/>
      <c r="G18" s="137"/>
      <c r="H18" s="137"/>
      <c r="I18" s="137"/>
      <c r="J18" s="133"/>
      <c r="K18" s="133"/>
      <c r="L18" s="133"/>
      <c r="M18" s="133"/>
      <c r="N18" s="133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540" t="s">
        <v>6</v>
      </c>
      <c r="AG18" s="540"/>
      <c r="AH18" s="540"/>
      <c r="AI18" s="540"/>
      <c r="AJ18" s="540"/>
      <c r="AK18" s="540"/>
      <c r="AL18" s="540"/>
      <c r="AM18" s="230"/>
      <c r="AN18" s="230"/>
      <c r="AO18" s="230"/>
      <c r="AP18" s="231"/>
      <c r="AQ18" s="229"/>
      <c r="AR18" s="181" t="str">
        <f>$K$27</f>
        <v>ee</v>
      </c>
      <c r="AS18" s="182"/>
      <c r="AT18" s="155"/>
      <c r="AU18" s="262" t="str">
        <f>$K$31</f>
        <v>gg</v>
      </c>
      <c r="AV18" s="182"/>
      <c r="AW18" s="156"/>
      <c r="AX18" s="181" t="str">
        <f>$K$29</f>
        <v>ff</v>
      </c>
      <c r="AY18" s="182"/>
      <c r="AZ18" s="249"/>
      <c r="BA18" s="234" t="str">
        <f>$K$23</f>
        <v>cc</v>
      </c>
      <c r="BB18" s="182"/>
      <c r="BC18" s="147"/>
    </row>
    <row r="19" spans="1:55" s="148" customFormat="1" ht="34.5" customHeight="1" thickBot="1" thickTop="1">
      <c r="A19" s="142"/>
      <c r="B19" s="137"/>
      <c r="C19" s="137"/>
      <c r="D19" s="137"/>
      <c r="E19" s="137"/>
      <c r="F19" s="137"/>
      <c r="G19" s="137"/>
      <c r="H19" s="137"/>
      <c r="I19" s="137"/>
      <c r="J19" s="232" t="s">
        <v>7</v>
      </c>
      <c r="K19" s="541" t="s">
        <v>8</v>
      </c>
      <c r="L19" s="542"/>
      <c r="M19" s="542"/>
      <c r="N19" s="542"/>
      <c r="O19" s="542"/>
      <c r="P19" s="542"/>
      <c r="Q19" s="542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543" t="str">
        <f>$I$9</f>
        <v>aa</v>
      </c>
      <c r="AG19" s="543"/>
      <c r="AH19" s="543"/>
      <c r="AI19" s="543"/>
      <c r="AJ19" s="543"/>
      <c r="AK19" s="543"/>
      <c r="AL19" s="543"/>
      <c r="AM19" s="233"/>
      <c r="AN19" s="233"/>
      <c r="AO19" s="233"/>
      <c r="AP19" s="233"/>
      <c r="AQ19" s="144"/>
      <c r="AR19" s="265"/>
      <c r="AS19" s="206"/>
      <c r="AT19" s="206"/>
      <c r="AU19" s="206"/>
      <c r="AV19" s="206"/>
      <c r="AW19" s="155"/>
      <c r="AX19" s="206"/>
      <c r="AY19" s="206"/>
      <c r="AZ19" s="266"/>
      <c r="BA19" s="266"/>
      <c r="BB19" s="266"/>
      <c r="BC19" s="147"/>
    </row>
    <row r="20" spans="1:55" s="148" customFormat="1" ht="34.5" customHeight="1" thickBot="1">
      <c r="A20" s="142"/>
      <c r="B20" s="137"/>
      <c r="C20" s="137"/>
      <c r="D20" s="137"/>
      <c r="E20" s="137"/>
      <c r="F20" s="137"/>
      <c r="G20" s="137"/>
      <c r="H20" s="137"/>
      <c r="I20" s="137"/>
      <c r="J20" s="232"/>
      <c r="K20" s="133"/>
      <c r="L20" s="133"/>
      <c r="M20" s="133"/>
      <c r="N20" s="133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540" t="s">
        <v>9</v>
      </c>
      <c r="AG20" s="540"/>
      <c r="AH20" s="540"/>
      <c r="AI20" s="540"/>
      <c r="AJ20" s="540"/>
      <c r="AK20" s="540"/>
      <c r="AL20" s="540"/>
      <c r="AM20" s="230"/>
      <c r="AN20" s="230"/>
      <c r="AO20" s="230"/>
      <c r="AP20" s="231"/>
      <c r="AQ20" s="229"/>
      <c r="AR20" s="269" t="str">
        <f>$K$31</f>
        <v>gg</v>
      </c>
      <c r="AS20" s="154"/>
      <c r="AT20" s="155"/>
      <c r="AU20" s="153" t="str">
        <f>$K$19</f>
        <v>aa</v>
      </c>
      <c r="AV20" s="154"/>
      <c r="AW20" s="206"/>
      <c r="AX20" s="153" t="str">
        <f>$K$25</f>
        <v>dd</v>
      </c>
      <c r="AY20" s="154"/>
      <c r="AZ20" s="249"/>
      <c r="BA20" s="153" t="str">
        <f>$K$25</f>
        <v>dd</v>
      </c>
      <c r="BB20" s="154"/>
      <c r="BC20" s="147"/>
    </row>
    <row r="21" spans="1:55" s="148" customFormat="1" ht="34.5" customHeight="1" thickBot="1" thickTop="1">
      <c r="A21" s="142"/>
      <c r="B21" s="137"/>
      <c r="C21" s="137"/>
      <c r="D21" s="137"/>
      <c r="E21" s="137"/>
      <c r="F21" s="137"/>
      <c r="G21" s="137"/>
      <c r="H21" s="137"/>
      <c r="I21" s="137"/>
      <c r="J21" s="232" t="s">
        <v>10</v>
      </c>
      <c r="K21" s="545" t="s">
        <v>11</v>
      </c>
      <c r="L21" s="546"/>
      <c r="M21" s="546"/>
      <c r="N21" s="546"/>
      <c r="O21" s="546"/>
      <c r="P21" s="546"/>
      <c r="Q21" s="546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543" t="str">
        <f>$I$10</f>
        <v>bb</v>
      </c>
      <c r="AG21" s="543"/>
      <c r="AH21" s="543"/>
      <c r="AI21" s="543"/>
      <c r="AJ21" s="543"/>
      <c r="AK21" s="543"/>
      <c r="AL21" s="543"/>
      <c r="AM21" s="233"/>
      <c r="AN21" s="233"/>
      <c r="AO21" s="233"/>
      <c r="AP21" s="233"/>
      <c r="AQ21" s="144"/>
      <c r="AR21" s="234" t="str">
        <f>$K$33</f>
        <v>hh</v>
      </c>
      <c r="AS21" s="182"/>
      <c r="AT21" s="155"/>
      <c r="AU21" s="181" t="str">
        <f>$K$25</f>
        <v>dd</v>
      </c>
      <c r="AV21" s="182"/>
      <c r="AW21" s="156"/>
      <c r="AX21" s="252" t="str">
        <f>$K$33</f>
        <v>hh</v>
      </c>
      <c r="AY21" s="235"/>
      <c r="AZ21" s="273"/>
      <c r="BA21" s="181" t="str">
        <f>$K$29</f>
        <v>ff</v>
      </c>
      <c r="BB21" s="182"/>
      <c r="BC21" s="147"/>
    </row>
    <row r="22" spans="1:55" s="148" customFormat="1" ht="34.5" customHeight="1" thickBot="1">
      <c r="A22" s="142"/>
      <c r="B22" s="137"/>
      <c r="C22" s="137"/>
      <c r="D22" s="137"/>
      <c r="E22" s="137"/>
      <c r="F22" s="137"/>
      <c r="G22" s="137"/>
      <c r="H22" s="137"/>
      <c r="I22" s="137"/>
      <c r="J22" s="232"/>
      <c r="K22" s="141"/>
      <c r="L22" s="141"/>
      <c r="M22" s="141"/>
      <c r="N22" s="141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540" t="s">
        <v>12</v>
      </c>
      <c r="AG22" s="540"/>
      <c r="AH22" s="540"/>
      <c r="AI22" s="540"/>
      <c r="AJ22" s="540"/>
      <c r="AK22" s="540"/>
      <c r="AL22" s="540"/>
      <c r="AM22" s="230"/>
      <c r="AN22" s="230"/>
      <c r="AO22" s="230"/>
      <c r="AP22" s="231"/>
      <c r="AQ22" s="229"/>
      <c r="AR22" s="274"/>
      <c r="AS22" s="236"/>
      <c r="AT22" s="236"/>
      <c r="AU22" s="236"/>
      <c r="AV22" s="236"/>
      <c r="AW22" s="155"/>
      <c r="AX22" s="236"/>
      <c r="AY22" s="236"/>
      <c r="AZ22" s="275"/>
      <c r="BA22" s="275"/>
      <c r="BB22" s="275"/>
      <c r="BC22" s="147"/>
    </row>
    <row r="23" spans="1:55" s="148" customFormat="1" ht="34.5" customHeight="1" thickBot="1" thickTop="1">
      <c r="A23" s="142"/>
      <c r="B23" s="137"/>
      <c r="C23" s="137"/>
      <c r="D23" s="137"/>
      <c r="E23" s="137"/>
      <c r="F23" s="137"/>
      <c r="G23" s="137"/>
      <c r="H23" s="137"/>
      <c r="I23" s="137"/>
      <c r="J23" s="232" t="s">
        <v>13</v>
      </c>
      <c r="K23" s="545" t="s">
        <v>14</v>
      </c>
      <c r="L23" s="546"/>
      <c r="M23" s="546"/>
      <c r="N23" s="546"/>
      <c r="O23" s="546"/>
      <c r="P23" s="546"/>
      <c r="Q23" s="546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543" t="str">
        <f>$I$11</f>
        <v>cc</v>
      </c>
      <c r="AG23" s="543"/>
      <c r="AH23" s="543"/>
      <c r="AI23" s="543"/>
      <c r="AJ23" s="543"/>
      <c r="AK23" s="543"/>
      <c r="AL23" s="543"/>
      <c r="AM23" s="233"/>
      <c r="AN23" s="233"/>
      <c r="AO23" s="233"/>
      <c r="AP23" s="233"/>
      <c r="AQ23" s="144"/>
      <c r="AR23" s="153" t="str">
        <f>$K$19</f>
        <v>aa</v>
      </c>
      <c r="AS23" s="154"/>
      <c r="AT23" s="155"/>
      <c r="AU23" s="153" t="str">
        <f>$K$27</f>
        <v>ee</v>
      </c>
      <c r="AV23" s="154"/>
      <c r="AW23" s="236"/>
      <c r="AX23" s="153" t="str">
        <f>$K$19</f>
        <v>aa</v>
      </c>
      <c r="AY23" s="154"/>
      <c r="AZ23" s="249"/>
      <c r="BA23" s="153" t="str">
        <f>$K$27</f>
        <v>ee</v>
      </c>
      <c r="BB23" s="154"/>
      <c r="BC23" s="147"/>
    </row>
    <row r="24" spans="1:55" s="148" customFormat="1" ht="34.5" customHeight="1" thickBot="1">
      <c r="A24" s="142"/>
      <c r="B24" s="137"/>
      <c r="C24" s="137"/>
      <c r="D24" s="137"/>
      <c r="E24" s="137"/>
      <c r="F24" s="137"/>
      <c r="G24" s="137"/>
      <c r="H24" s="137"/>
      <c r="I24" s="137"/>
      <c r="J24" s="232"/>
      <c r="K24" s="133"/>
      <c r="L24" s="133"/>
      <c r="M24" s="133"/>
      <c r="N24" s="133"/>
      <c r="O24" s="137"/>
      <c r="P24" s="137"/>
      <c r="Q24" s="140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540" t="s">
        <v>16</v>
      </c>
      <c r="AG24" s="540"/>
      <c r="AH24" s="540"/>
      <c r="AI24" s="540"/>
      <c r="AJ24" s="540"/>
      <c r="AK24" s="540"/>
      <c r="AL24" s="540"/>
      <c r="AM24" s="230"/>
      <c r="AN24" s="230"/>
      <c r="AO24" s="230"/>
      <c r="AP24" s="231"/>
      <c r="AQ24" s="137"/>
      <c r="AR24" s="181" t="str">
        <f>$K$29</f>
        <v>ff</v>
      </c>
      <c r="AS24" s="182"/>
      <c r="AT24" s="155"/>
      <c r="AU24" s="181" t="str">
        <f>$K$29</f>
        <v>ff</v>
      </c>
      <c r="AV24" s="182"/>
      <c r="AW24" s="156"/>
      <c r="AX24" s="181" t="str">
        <f>$K$27</f>
        <v>ee</v>
      </c>
      <c r="AY24" s="182"/>
      <c r="AZ24" s="249"/>
      <c r="BA24" s="262" t="str">
        <f>$K$31</f>
        <v>gg</v>
      </c>
      <c r="BB24" s="182"/>
      <c r="BC24" s="147"/>
    </row>
    <row r="25" spans="1:55" s="148" customFormat="1" ht="34.5" customHeight="1" thickBot="1" thickTop="1">
      <c r="A25" s="142"/>
      <c r="B25" s="137"/>
      <c r="C25" s="137"/>
      <c r="D25" s="137"/>
      <c r="E25" s="137"/>
      <c r="F25" s="137"/>
      <c r="G25" s="137"/>
      <c r="H25" s="137"/>
      <c r="I25" s="137"/>
      <c r="J25" s="232" t="s">
        <v>17</v>
      </c>
      <c r="K25" s="541" t="s">
        <v>18</v>
      </c>
      <c r="L25" s="542"/>
      <c r="M25" s="542"/>
      <c r="N25" s="542"/>
      <c r="O25" s="542"/>
      <c r="P25" s="542"/>
      <c r="Q25" s="542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543" t="str">
        <f>$I$12</f>
        <v>dd</v>
      </c>
      <c r="AG25" s="543"/>
      <c r="AH25" s="543"/>
      <c r="AI25" s="543"/>
      <c r="AJ25" s="543"/>
      <c r="AK25" s="543"/>
      <c r="AL25" s="543"/>
      <c r="AM25" s="233"/>
      <c r="AN25" s="233"/>
      <c r="AO25" s="233"/>
      <c r="AP25" s="233"/>
      <c r="AQ25" s="144"/>
      <c r="AR25" s="271"/>
      <c r="AS25" s="155"/>
      <c r="AT25" s="155"/>
      <c r="AU25" s="155"/>
      <c r="AV25" s="155"/>
      <c r="AW25" s="155"/>
      <c r="AX25" s="155"/>
      <c r="AY25" s="155"/>
      <c r="AZ25" s="272"/>
      <c r="BA25" s="272"/>
      <c r="BB25" s="272"/>
      <c r="BC25" s="147"/>
    </row>
    <row r="26" spans="1:55" s="148" customFormat="1" ht="34.5" customHeight="1" thickBot="1">
      <c r="A26" s="142"/>
      <c r="B26" s="137"/>
      <c r="C26" s="137"/>
      <c r="D26" s="137"/>
      <c r="E26" s="137"/>
      <c r="F26" s="137"/>
      <c r="G26" s="137"/>
      <c r="H26" s="137"/>
      <c r="I26" s="137"/>
      <c r="J26" s="133"/>
      <c r="K26" s="133"/>
      <c r="L26" s="133"/>
      <c r="M26" s="133"/>
      <c r="N26" s="133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540" t="s">
        <v>19</v>
      </c>
      <c r="AG26" s="540"/>
      <c r="AH26" s="540"/>
      <c r="AI26" s="540"/>
      <c r="AJ26" s="540"/>
      <c r="AK26" s="540"/>
      <c r="AL26" s="540"/>
      <c r="AM26" s="137"/>
      <c r="AN26" s="137"/>
      <c r="AO26" s="137"/>
      <c r="AP26" s="137"/>
      <c r="AQ26" s="137"/>
      <c r="AR26" s="153" t="str">
        <f>$K$21</f>
        <v>bb</v>
      </c>
      <c r="AS26" s="154"/>
      <c r="AT26" s="155"/>
      <c r="AU26" s="153" t="str">
        <f>$K$25</f>
        <v>dd</v>
      </c>
      <c r="AV26" s="154"/>
      <c r="AW26" s="155"/>
      <c r="AX26" s="153" t="str">
        <f>$K$21</f>
        <v>bb</v>
      </c>
      <c r="AY26" s="154"/>
      <c r="AZ26" s="249"/>
      <c r="BA26" s="153" t="str">
        <f>$K$21</f>
        <v>bb</v>
      </c>
      <c r="BB26" s="154"/>
      <c r="BC26" s="147"/>
    </row>
    <row r="27" spans="1:55" s="148" customFormat="1" ht="34.5" customHeight="1" thickBot="1" thickTop="1">
      <c r="A27" s="142"/>
      <c r="B27" s="137"/>
      <c r="C27" s="137"/>
      <c r="D27" s="137"/>
      <c r="E27" s="137"/>
      <c r="F27" s="137"/>
      <c r="G27" s="137"/>
      <c r="H27" s="137"/>
      <c r="I27" s="137"/>
      <c r="J27" s="232" t="s">
        <v>20</v>
      </c>
      <c r="K27" s="541" t="s">
        <v>21</v>
      </c>
      <c r="L27" s="542"/>
      <c r="M27" s="542"/>
      <c r="N27" s="542"/>
      <c r="O27" s="542"/>
      <c r="P27" s="542"/>
      <c r="Q27" s="542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543" t="str">
        <f>$I$13</f>
        <v>ee</v>
      </c>
      <c r="AG27" s="543"/>
      <c r="AH27" s="543"/>
      <c r="AI27" s="543"/>
      <c r="AJ27" s="543"/>
      <c r="AK27" s="543"/>
      <c r="AL27" s="543"/>
      <c r="AM27" s="137"/>
      <c r="AN27" s="137"/>
      <c r="AO27" s="137"/>
      <c r="AP27" s="137"/>
      <c r="AQ27" s="137"/>
      <c r="AR27" s="181" t="str">
        <f>$K$27</f>
        <v>ee</v>
      </c>
      <c r="AS27" s="182"/>
      <c r="AT27" s="155"/>
      <c r="AU27" s="262" t="str">
        <f>$K$31</f>
        <v>gg</v>
      </c>
      <c r="AV27" s="182"/>
      <c r="AW27" s="156"/>
      <c r="AX27" s="181" t="str">
        <f>$K$25</f>
        <v>dd</v>
      </c>
      <c r="AY27" s="182"/>
      <c r="AZ27" s="249"/>
      <c r="BA27" s="252" t="str">
        <f>$K$33</f>
        <v>hh</v>
      </c>
      <c r="BB27" s="182"/>
      <c r="BC27" s="147"/>
    </row>
    <row r="28" spans="1:55" s="148" customFormat="1" ht="34.5" customHeight="1" thickBot="1">
      <c r="A28" s="142"/>
      <c r="B28" s="137"/>
      <c r="C28" s="137"/>
      <c r="D28" s="137"/>
      <c r="E28" s="137"/>
      <c r="F28" s="137"/>
      <c r="G28" s="137"/>
      <c r="H28" s="137"/>
      <c r="I28" s="137"/>
      <c r="J28" s="133"/>
      <c r="K28" s="133"/>
      <c r="L28" s="133"/>
      <c r="M28" s="133"/>
      <c r="N28" s="133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540" t="s">
        <v>22</v>
      </c>
      <c r="AG28" s="540"/>
      <c r="AH28" s="540"/>
      <c r="AI28" s="540"/>
      <c r="AJ28" s="540"/>
      <c r="AK28" s="540"/>
      <c r="AL28" s="540"/>
      <c r="AM28" s="237"/>
      <c r="AN28" s="137"/>
      <c r="AO28" s="137"/>
      <c r="AP28" s="137"/>
      <c r="AQ28" s="137"/>
      <c r="AR28" s="155"/>
      <c r="AS28" s="155"/>
      <c r="AT28" s="155"/>
      <c r="AU28" s="155"/>
      <c r="AV28" s="155"/>
      <c r="AW28" s="155"/>
      <c r="AX28" s="155"/>
      <c r="AY28" s="155"/>
      <c r="AZ28" s="272"/>
      <c r="BA28" s="272"/>
      <c r="BB28" s="272"/>
      <c r="BC28" s="147"/>
    </row>
    <row r="29" spans="1:55" s="148" customFormat="1" ht="34.5" customHeight="1" thickBot="1" thickTop="1">
      <c r="A29" s="142"/>
      <c r="B29" s="137"/>
      <c r="C29" s="137"/>
      <c r="D29" s="137"/>
      <c r="E29" s="137"/>
      <c r="F29" s="137"/>
      <c r="G29" s="137"/>
      <c r="H29" s="137"/>
      <c r="I29" s="137"/>
      <c r="J29" s="232" t="s">
        <v>23</v>
      </c>
      <c r="K29" s="541" t="s">
        <v>24</v>
      </c>
      <c r="L29" s="542"/>
      <c r="M29" s="542"/>
      <c r="N29" s="542"/>
      <c r="O29" s="542"/>
      <c r="P29" s="542"/>
      <c r="Q29" s="542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543" t="str">
        <f>$I$15</f>
        <v>gg</v>
      </c>
      <c r="AG29" s="543"/>
      <c r="AH29" s="543"/>
      <c r="AI29" s="543"/>
      <c r="AJ29" s="543"/>
      <c r="AK29" s="543"/>
      <c r="AL29" s="543"/>
      <c r="AM29" s="237"/>
      <c r="AN29" s="137"/>
      <c r="AO29" s="137"/>
      <c r="AP29" s="137"/>
      <c r="AQ29" s="137"/>
      <c r="AR29" s="146"/>
      <c r="AS29" s="146"/>
      <c r="AT29" s="155"/>
      <c r="AU29" s="155"/>
      <c r="AV29" s="155"/>
      <c r="AW29" s="155"/>
      <c r="AX29" s="155"/>
      <c r="AY29" s="155"/>
      <c r="AZ29" s="271"/>
      <c r="BA29" s="271"/>
      <c r="BB29" s="271"/>
      <c r="BC29" s="147"/>
    </row>
    <row r="30" spans="1:55" s="148" customFormat="1" ht="34.5" customHeight="1" thickBot="1">
      <c r="A30" s="142"/>
      <c r="B30" s="137"/>
      <c r="C30" s="137"/>
      <c r="D30" s="137"/>
      <c r="E30" s="137"/>
      <c r="F30" s="137"/>
      <c r="G30" s="137"/>
      <c r="H30" s="137"/>
      <c r="I30" s="137"/>
      <c r="J30" s="133"/>
      <c r="K30" s="133"/>
      <c r="L30" s="133"/>
      <c r="M30" s="133"/>
      <c r="N30" s="133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540" t="s">
        <v>25</v>
      </c>
      <c r="AG30" s="540"/>
      <c r="AH30" s="540"/>
      <c r="AI30" s="540"/>
      <c r="AJ30" s="540"/>
      <c r="AK30" s="540"/>
      <c r="AL30" s="540"/>
      <c r="AM30" s="238"/>
      <c r="AN30" s="137"/>
      <c r="AO30" s="137"/>
      <c r="AP30" s="137"/>
      <c r="AQ30" s="137"/>
      <c r="AR30" s="146"/>
      <c r="AS30" s="146"/>
      <c r="AT30" s="155"/>
      <c r="AU30" s="155"/>
      <c r="AV30" s="155"/>
      <c r="AW30" s="155"/>
      <c r="AX30" s="155"/>
      <c r="AY30" s="155"/>
      <c r="AZ30" s="271"/>
      <c r="BA30" s="271"/>
      <c r="BB30" s="271"/>
      <c r="BC30" s="147"/>
    </row>
    <row r="31" spans="1:55" s="148" customFormat="1" ht="34.5" customHeight="1" thickBot="1" thickTop="1">
      <c r="A31" s="142"/>
      <c r="B31" s="137"/>
      <c r="C31" s="137"/>
      <c r="D31" s="137"/>
      <c r="E31" s="137"/>
      <c r="F31" s="137"/>
      <c r="G31" s="137"/>
      <c r="H31" s="137"/>
      <c r="I31" s="137"/>
      <c r="J31" s="232" t="s">
        <v>26</v>
      </c>
      <c r="K31" s="556" t="s">
        <v>27</v>
      </c>
      <c r="L31" s="557"/>
      <c r="M31" s="557"/>
      <c r="N31" s="557"/>
      <c r="O31" s="557"/>
      <c r="P31" s="557"/>
      <c r="Q31" s="55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558" t="str">
        <f>$I$16</f>
        <v>hh</v>
      </c>
      <c r="AG31" s="558"/>
      <c r="AH31" s="558"/>
      <c r="AI31" s="558"/>
      <c r="AJ31" s="558"/>
      <c r="AK31" s="558"/>
      <c r="AL31" s="558"/>
      <c r="AM31" s="237"/>
      <c r="AN31" s="137"/>
      <c r="AO31" s="137"/>
      <c r="AP31" s="137"/>
      <c r="AQ31" s="137"/>
      <c r="AR31" s="146"/>
      <c r="AS31" s="146"/>
      <c r="AT31" s="155"/>
      <c r="AU31" s="155"/>
      <c r="AV31" s="155"/>
      <c r="AW31" s="155"/>
      <c r="AX31" s="155"/>
      <c r="AY31" s="155"/>
      <c r="AZ31" s="271"/>
      <c r="BA31" s="271"/>
      <c r="BB31" s="271"/>
      <c r="BC31" s="147"/>
    </row>
    <row r="32" spans="1:55" s="148" customFormat="1" ht="34.5" customHeight="1" thickBot="1">
      <c r="A32" s="142"/>
      <c r="B32" s="137"/>
      <c r="C32" s="137"/>
      <c r="D32" s="137"/>
      <c r="E32" s="137"/>
      <c r="F32" s="137"/>
      <c r="G32" s="137"/>
      <c r="H32" s="137"/>
      <c r="I32" s="137"/>
      <c r="J32" s="276"/>
      <c r="K32" s="277"/>
      <c r="L32" s="277"/>
      <c r="M32" s="277"/>
      <c r="N32" s="277"/>
      <c r="O32" s="277"/>
      <c r="P32" s="277"/>
      <c r="Q32" s="277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559" t="s">
        <v>28</v>
      </c>
      <c r="AG32" s="540"/>
      <c r="AH32" s="540"/>
      <c r="AI32" s="540"/>
      <c r="AJ32" s="540"/>
      <c r="AK32" s="540"/>
      <c r="AL32" s="540"/>
      <c r="AM32" s="278"/>
      <c r="AN32" s="137"/>
      <c r="AO32" s="137"/>
      <c r="AP32" s="137"/>
      <c r="AQ32" s="137"/>
      <c r="AR32" s="146"/>
      <c r="AS32" s="146"/>
      <c r="AT32" s="155"/>
      <c r="AU32" s="155"/>
      <c r="AV32" s="155"/>
      <c r="AW32" s="155"/>
      <c r="AX32" s="155"/>
      <c r="AY32" s="155"/>
      <c r="AZ32" s="271"/>
      <c r="BA32" s="271"/>
      <c r="BB32" s="271"/>
      <c r="BC32" s="147"/>
    </row>
    <row r="33" spans="1:55" s="148" customFormat="1" ht="34.5" customHeight="1" thickBot="1" thickTop="1">
      <c r="A33" s="142"/>
      <c r="B33" s="137"/>
      <c r="C33" s="137"/>
      <c r="D33" s="137"/>
      <c r="E33" s="137"/>
      <c r="F33" s="137"/>
      <c r="G33" s="137"/>
      <c r="H33" s="137"/>
      <c r="I33" s="137"/>
      <c r="J33" s="279" t="s">
        <v>29</v>
      </c>
      <c r="K33" s="556" t="s">
        <v>30</v>
      </c>
      <c r="L33" s="557"/>
      <c r="M33" s="557"/>
      <c r="N33" s="557"/>
      <c r="O33" s="557"/>
      <c r="P33" s="557"/>
      <c r="Q33" s="557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558" t="str">
        <f>$I$16</f>
        <v>hh</v>
      </c>
      <c r="AG33" s="558"/>
      <c r="AH33" s="558"/>
      <c r="AI33" s="558"/>
      <c r="AJ33" s="558"/>
      <c r="AK33" s="558"/>
      <c r="AL33" s="558"/>
      <c r="AM33" s="278"/>
      <c r="AN33" s="137"/>
      <c r="AO33" s="137"/>
      <c r="AP33" s="137"/>
      <c r="AQ33" s="137"/>
      <c r="AR33" s="146"/>
      <c r="AS33" s="146"/>
      <c r="AT33" s="155"/>
      <c r="AU33" s="155"/>
      <c r="AV33" s="155"/>
      <c r="AW33" s="155"/>
      <c r="AX33" s="155"/>
      <c r="AY33" s="155"/>
      <c r="AZ33" s="271"/>
      <c r="BA33" s="271"/>
      <c r="BB33" s="271"/>
      <c r="BC33" s="147"/>
    </row>
    <row r="34" spans="1:55" ht="34.5" customHeight="1" thickBot="1">
      <c r="A34" s="239"/>
      <c r="B34" s="240"/>
      <c r="C34" s="240"/>
      <c r="D34" s="240"/>
      <c r="E34" s="240"/>
      <c r="F34" s="240"/>
      <c r="G34" s="240"/>
      <c r="H34" s="240"/>
      <c r="I34" s="240"/>
      <c r="J34" s="544"/>
      <c r="K34" s="544"/>
      <c r="L34" s="544"/>
      <c r="M34" s="544"/>
      <c r="N34" s="544"/>
      <c r="O34" s="240"/>
      <c r="P34" s="240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2"/>
      <c r="AI34" s="242"/>
      <c r="AJ34" s="242"/>
      <c r="AK34" s="242"/>
      <c r="AL34" s="243"/>
      <c r="AM34" s="244"/>
      <c r="AN34" s="244"/>
      <c r="AO34" s="244"/>
      <c r="AP34" s="244"/>
      <c r="AQ34" s="241"/>
      <c r="AR34" s="245"/>
      <c r="AS34" s="245"/>
      <c r="AT34" s="245"/>
      <c r="AU34" s="245"/>
      <c r="AV34" s="245"/>
      <c r="AW34" s="245"/>
      <c r="AX34" s="538" t="s">
        <v>31</v>
      </c>
      <c r="AY34" s="506"/>
      <c r="AZ34" s="506"/>
      <c r="BA34" s="506"/>
      <c r="BB34" s="506"/>
      <c r="BC34" s="539"/>
    </row>
  </sheetData>
  <mergeCells count="41">
    <mergeCell ref="AF30:AL30"/>
    <mergeCell ref="K31:Q31"/>
    <mergeCell ref="AF31:AL31"/>
    <mergeCell ref="J34:N34"/>
    <mergeCell ref="K33:Q33"/>
    <mergeCell ref="AF32:AL32"/>
    <mergeCell ref="AF33:AL33"/>
    <mergeCell ref="K27:Q27"/>
    <mergeCell ref="AF27:AL27"/>
    <mergeCell ref="AF28:AL28"/>
    <mergeCell ref="K29:Q29"/>
    <mergeCell ref="AF29:AL29"/>
    <mergeCell ref="AF24:AL24"/>
    <mergeCell ref="K25:Q25"/>
    <mergeCell ref="AF25:AL25"/>
    <mergeCell ref="AF26:AL26"/>
    <mergeCell ref="K21:Q21"/>
    <mergeCell ref="AF21:AL21"/>
    <mergeCell ref="AF22:AL22"/>
    <mergeCell ref="K23:Q23"/>
    <mergeCell ref="AF23:AL23"/>
    <mergeCell ref="AF18:AL18"/>
    <mergeCell ref="K19:Q19"/>
    <mergeCell ref="AF19:AL19"/>
    <mergeCell ref="AF20:AL20"/>
    <mergeCell ref="T6:V8"/>
    <mergeCell ref="AS6:AS7"/>
    <mergeCell ref="AV6:AV7"/>
    <mergeCell ref="AY6:AY7"/>
    <mergeCell ref="AI8:AK8"/>
    <mergeCell ref="AM8:AO8"/>
    <mergeCell ref="AX34:BC34"/>
    <mergeCell ref="BB6:BB7"/>
    <mergeCell ref="K2:AQ2"/>
    <mergeCell ref="K6:M8"/>
    <mergeCell ref="N6:P8"/>
    <mergeCell ref="Q6:S8"/>
    <mergeCell ref="W6:Y8"/>
    <mergeCell ref="Z6:AB8"/>
    <mergeCell ref="AC6:AE8"/>
    <mergeCell ref="AF6:AH8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8"/>
  <sheetViews>
    <sheetView showGridLines="0" tabSelected="1" zoomScale="50" zoomScaleNormal="50" workbookViewId="0" topLeftCell="AK2">
      <selection activeCell="AJ10" sqref="AJ10"/>
    </sheetView>
  </sheetViews>
  <sheetFormatPr defaultColWidth="11.421875" defaultRowHeight="12.75"/>
  <cols>
    <col min="1" max="1" width="5.7109375" style="362" customWidth="1"/>
    <col min="2" max="2" width="14.7109375" style="362" hidden="1" customWidth="1"/>
    <col min="3" max="3" width="7.7109375" style="362" hidden="1" customWidth="1"/>
    <col min="4" max="4" width="25.7109375" style="362" hidden="1" customWidth="1"/>
    <col min="5" max="6" width="7.7109375" style="362" hidden="1" customWidth="1"/>
    <col min="7" max="7" width="14.7109375" style="362" hidden="1" customWidth="1"/>
    <col min="8" max="8" width="7.7109375" style="362" hidden="1" customWidth="1"/>
    <col min="9" max="9" width="25.7109375" style="362" hidden="1" customWidth="1"/>
    <col min="10" max="10" width="22.7109375" style="362" customWidth="1"/>
    <col min="11" max="11" width="5.7109375" style="362" customWidth="1"/>
    <col min="12" max="12" width="1.7109375" style="362" customWidth="1"/>
    <col min="13" max="14" width="5.7109375" style="362" customWidth="1"/>
    <col min="15" max="15" width="1.7109375" style="362" customWidth="1"/>
    <col min="16" max="17" width="5.7109375" style="362" customWidth="1"/>
    <col min="18" max="18" width="1.7109375" style="362" customWidth="1"/>
    <col min="19" max="20" width="5.7109375" style="362" customWidth="1"/>
    <col min="21" max="21" width="1.7109375" style="362" customWidth="1"/>
    <col min="22" max="23" width="5.7109375" style="362" customWidth="1"/>
    <col min="24" max="24" width="1.7109375" style="362" customWidth="1"/>
    <col min="25" max="26" width="5.7109375" style="362" customWidth="1"/>
    <col min="27" max="27" width="1.7109375" style="362" customWidth="1"/>
    <col min="28" max="29" width="5.7109375" style="362" customWidth="1"/>
    <col min="30" max="30" width="1.7109375" style="362" customWidth="1"/>
    <col min="31" max="32" width="5.7109375" style="362" customWidth="1"/>
    <col min="33" max="33" width="1.7109375" style="362" customWidth="1"/>
    <col min="34" max="35" width="5.7109375" style="362" customWidth="1"/>
    <col min="36" max="36" width="1.7109375" style="362" customWidth="1"/>
    <col min="37" max="38" width="5.7109375" style="362" customWidth="1"/>
    <col min="39" max="39" width="1.7109375" style="362" customWidth="1"/>
    <col min="40" max="41" width="5.7109375" style="362" customWidth="1"/>
    <col min="42" max="42" width="1.7109375" style="362" customWidth="1"/>
    <col min="43" max="43" width="5.7109375" style="362" customWidth="1"/>
    <col min="44" max="44" width="7.7109375" style="362" customWidth="1"/>
    <col min="45" max="45" width="5.7109375" style="362" customWidth="1"/>
    <col min="46" max="46" width="1.7109375" style="362" customWidth="1"/>
    <col min="47" max="47" width="5.7109375" style="362" customWidth="1"/>
    <col min="48" max="48" width="7.7109375" style="362" customWidth="1"/>
    <col min="49" max="49" width="10.8515625" style="362" customWidth="1"/>
    <col min="50" max="50" width="27.7109375" style="362" customWidth="1"/>
    <col min="51" max="51" width="5.7109375" style="362" customWidth="1"/>
    <col min="52" max="52" width="8.7109375" style="362" customWidth="1"/>
    <col min="53" max="53" width="27.7109375" style="362" customWidth="1"/>
    <col min="54" max="54" width="5.7109375" style="362" customWidth="1"/>
    <col min="55" max="55" width="8.7109375" style="362" customWidth="1"/>
    <col min="56" max="56" width="27.7109375" style="362" customWidth="1"/>
    <col min="57" max="57" width="5.7109375" style="362" customWidth="1"/>
    <col min="58" max="58" width="8.7109375" style="466" customWidth="1"/>
    <col min="59" max="59" width="27.7109375" style="466" customWidth="1"/>
    <col min="60" max="60" width="5.7109375" style="466" customWidth="1"/>
    <col min="61" max="61" width="8.7109375" style="467" customWidth="1"/>
    <col min="62" max="62" width="27.7109375" style="466" customWidth="1"/>
    <col min="63" max="64" width="5.7109375" style="362" customWidth="1"/>
    <col min="65" max="247" width="11.421875" style="362" customWidth="1"/>
    <col min="248" max="16384" width="11.421875" style="363" customWidth="1"/>
  </cols>
  <sheetData>
    <row r="1" spans="1:64" ht="15" customHeight="1">
      <c r="A1" s="359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  <c r="BI1" s="360"/>
      <c r="BJ1" s="360"/>
      <c r="BK1" s="360"/>
      <c r="BL1" s="361"/>
    </row>
    <row r="2" spans="1:64" ht="33">
      <c r="A2" s="364"/>
      <c r="B2" s="365"/>
      <c r="C2" s="365"/>
      <c r="D2" s="365"/>
      <c r="E2" s="365"/>
      <c r="F2" s="365"/>
      <c r="G2" s="365"/>
      <c r="H2" s="365"/>
      <c r="I2" s="365"/>
      <c r="J2" s="365"/>
      <c r="K2" s="560" t="s">
        <v>88</v>
      </c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366"/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  <c r="BK2" s="365"/>
      <c r="BL2" s="368"/>
    </row>
    <row r="3" spans="1:64" ht="19.5" customHeight="1">
      <c r="A3" s="364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9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70"/>
      <c r="AY3" s="367"/>
      <c r="AZ3" s="367"/>
      <c r="BA3" s="367"/>
      <c r="BB3" s="367"/>
      <c r="BC3" s="367"/>
      <c r="BD3" s="367"/>
      <c r="BE3" s="367"/>
      <c r="BF3" s="367"/>
      <c r="BG3" s="367"/>
      <c r="BH3" s="367"/>
      <c r="BI3" s="367"/>
      <c r="BJ3" s="367"/>
      <c r="BK3" s="365"/>
      <c r="BL3" s="368"/>
    </row>
    <row r="4" spans="1:64" ht="34.5" customHeight="1">
      <c r="A4" s="364"/>
      <c r="B4" s="365"/>
      <c r="C4" s="365"/>
      <c r="D4" s="365"/>
      <c r="E4" s="365"/>
      <c r="F4" s="365"/>
      <c r="G4" s="365"/>
      <c r="H4" s="365"/>
      <c r="I4" s="365"/>
      <c r="J4" s="365"/>
      <c r="K4" s="371"/>
      <c r="L4" s="371"/>
      <c r="M4" s="371"/>
      <c r="N4" s="371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70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7"/>
      <c r="BK4" s="365"/>
      <c r="BL4" s="368"/>
    </row>
    <row r="5" spans="1:64" ht="34.5" customHeight="1">
      <c r="A5" s="364"/>
      <c r="B5" s="365"/>
      <c r="C5" s="365"/>
      <c r="D5" s="365"/>
      <c r="E5" s="365"/>
      <c r="F5" s="365"/>
      <c r="G5" s="365"/>
      <c r="H5" s="365"/>
      <c r="I5" s="365"/>
      <c r="J5" s="372"/>
      <c r="K5" s="373"/>
      <c r="L5" s="373"/>
      <c r="M5" s="373"/>
      <c r="N5" s="373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70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5"/>
      <c r="BL5" s="368"/>
    </row>
    <row r="6" spans="1:247" ht="34.5" customHeight="1">
      <c r="A6" s="374"/>
      <c r="B6" s="369"/>
      <c r="C6" s="369"/>
      <c r="D6" s="369"/>
      <c r="E6" s="369"/>
      <c r="F6" s="369"/>
      <c r="G6" s="369"/>
      <c r="H6" s="369"/>
      <c r="I6" s="369"/>
      <c r="J6" s="372"/>
      <c r="K6" s="561">
        <f>$K$21</f>
        <v>1</v>
      </c>
      <c r="L6" s="561"/>
      <c r="M6" s="561"/>
      <c r="N6" s="561">
        <f>$K$22</f>
        <v>2</v>
      </c>
      <c r="O6" s="561"/>
      <c r="P6" s="561"/>
      <c r="Q6" s="561">
        <f>$K$24</f>
        <v>3</v>
      </c>
      <c r="R6" s="561"/>
      <c r="S6" s="561"/>
      <c r="T6" s="561">
        <f>$K$25</f>
        <v>4</v>
      </c>
      <c r="U6" s="561"/>
      <c r="V6" s="561"/>
      <c r="W6" s="561">
        <f>$K$27</f>
        <v>5</v>
      </c>
      <c r="X6" s="561"/>
      <c r="Y6" s="561"/>
      <c r="Z6" s="562">
        <f>$K$28</f>
        <v>6</v>
      </c>
      <c r="AA6" s="562"/>
      <c r="AB6" s="562"/>
      <c r="AC6" s="563">
        <f>$K$30</f>
        <v>7</v>
      </c>
      <c r="AD6" s="563"/>
      <c r="AE6" s="563"/>
      <c r="AF6" s="563">
        <f>$K$31</f>
        <v>8</v>
      </c>
      <c r="AG6" s="563"/>
      <c r="AH6" s="563"/>
      <c r="AI6" s="563">
        <f>$K$33</f>
        <v>9</v>
      </c>
      <c r="AJ6" s="563"/>
      <c r="AK6" s="563"/>
      <c r="AL6" s="563">
        <f>$K$34</f>
        <v>10</v>
      </c>
      <c r="AM6" s="563"/>
      <c r="AN6" s="563"/>
      <c r="AO6" s="375"/>
      <c r="AP6" s="375"/>
      <c r="AQ6" s="375"/>
      <c r="AR6" s="369"/>
      <c r="AS6" s="365"/>
      <c r="AT6" s="365"/>
      <c r="AU6" s="365"/>
      <c r="AV6" s="365"/>
      <c r="AW6" s="376"/>
      <c r="AX6" s="377" t="s">
        <v>38</v>
      </c>
      <c r="AY6" s="564" t="s">
        <v>0</v>
      </c>
      <c r="AZ6" s="378"/>
      <c r="BA6" s="377" t="s">
        <v>39</v>
      </c>
      <c r="BB6" s="564" t="s">
        <v>0</v>
      </c>
      <c r="BC6" s="379"/>
      <c r="BD6" s="377" t="s">
        <v>40</v>
      </c>
      <c r="BE6" s="564" t="s">
        <v>0</v>
      </c>
      <c r="BF6" s="378"/>
      <c r="BG6" s="377" t="s">
        <v>41</v>
      </c>
      <c r="BH6" s="564" t="s">
        <v>0</v>
      </c>
      <c r="BI6" s="378"/>
      <c r="BJ6" s="377" t="s">
        <v>42</v>
      </c>
      <c r="BK6" s="564" t="s">
        <v>0</v>
      </c>
      <c r="BL6" s="380"/>
      <c r="BM6" s="381"/>
      <c r="BN6" s="381"/>
      <c r="BO6" s="381"/>
      <c r="BP6" s="381"/>
      <c r="BQ6" s="381"/>
      <c r="BR6" s="381"/>
      <c r="BS6" s="381"/>
      <c r="BT6" s="381"/>
      <c r="BU6" s="381"/>
      <c r="BV6" s="381"/>
      <c r="BW6" s="381"/>
      <c r="BX6" s="381"/>
      <c r="BY6" s="381"/>
      <c r="BZ6" s="381"/>
      <c r="CA6" s="381"/>
      <c r="CB6" s="381"/>
      <c r="CC6" s="381"/>
      <c r="CD6" s="381"/>
      <c r="CE6" s="381"/>
      <c r="CF6" s="381"/>
      <c r="CG6" s="381"/>
      <c r="CH6" s="381"/>
      <c r="CI6" s="381"/>
      <c r="CJ6" s="381"/>
      <c r="CK6" s="381"/>
      <c r="CL6" s="381"/>
      <c r="CM6" s="381"/>
      <c r="CN6" s="381"/>
      <c r="CO6" s="381"/>
      <c r="CP6" s="381"/>
      <c r="CQ6" s="381"/>
      <c r="CR6" s="381"/>
      <c r="CS6" s="381"/>
      <c r="CT6" s="381"/>
      <c r="CU6" s="381"/>
      <c r="CV6" s="381"/>
      <c r="CW6" s="381"/>
      <c r="CX6" s="381"/>
      <c r="CY6" s="381"/>
      <c r="CZ6" s="381"/>
      <c r="DA6" s="381"/>
      <c r="DB6" s="381"/>
      <c r="DC6" s="381"/>
      <c r="DD6" s="381"/>
      <c r="DE6" s="381"/>
      <c r="DF6" s="381"/>
      <c r="DG6" s="381"/>
      <c r="DH6" s="381"/>
      <c r="DI6" s="381"/>
      <c r="DJ6" s="381"/>
      <c r="DK6" s="381"/>
      <c r="DL6" s="381"/>
      <c r="DM6" s="381"/>
      <c r="DN6" s="381"/>
      <c r="DO6" s="381"/>
      <c r="DP6" s="381"/>
      <c r="DQ6" s="381"/>
      <c r="DR6" s="381"/>
      <c r="DS6" s="381"/>
      <c r="DT6" s="381"/>
      <c r="DU6" s="381"/>
      <c r="DV6" s="381"/>
      <c r="DW6" s="381"/>
      <c r="DX6" s="381"/>
      <c r="DY6" s="381"/>
      <c r="DZ6" s="381"/>
      <c r="EA6" s="381"/>
      <c r="EB6" s="381"/>
      <c r="EC6" s="381"/>
      <c r="ED6" s="381"/>
      <c r="EE6" s="381"/>
      <c r="EF6" s="381"/>
      <c r="EG6" s="381"/>
      <c r="EH6" s="381"/>
      <c r="EI6" s="381"/>
      <c r="EJ6" s="381"/>
      <c r="EK6" s="381"/>
      <c r="EL6" s="381"/>
      <c r="EM6" s="381"/>
      <c r="EN6" s="381"/>
      <c r="EO6" s="381"/>
      <c r="EP6" s="381"/>
      <c r="EQ6" s="381"/>
      <c r="ER6" s="381"/>
      <c r="ES6" s="381"/>
      <c r="ET6" s="381"/>
      <c r="EU6" s="381"/>
      <c r="EV6" s="381"/>
      <c r="EW6" s="381"/>
      <c r="EX6" s="381"/>
      <c r="EY6" s="381"/>
      <c r="EZ6" s="381"/>
      <c r="FA6" s="381"/>
      <c r="FB6" s="381"/>
      <c r="FC6" s="381"/>
      <c r="FD6" s="381"/>
      <c r="FE6" s="381"/>
      <c r="FF6" s="381"/>
      <c r="FG6" s="381"/>
      <c r="FH6" s="381"/>
      <c r="FI6" s="381"/>
      <c r="FJ6" s="381"/>
      <c r="FK6" s="381"/>
      <c r="FL6" s="381"/>
      <c r="FM6" s="381"/>
      <c r="FN6" s="381"/>
      <c r="FO6" s="381"/>
      <c r="FP6" s="381"/>
      <c r="FQ6" s="381"/>
      <c r="FR6" s="381"/>
      <c r="FS6" s="381"/>
      <c r="FT6" s="381"/>
      <c r="FU6" s="381"/>
      <c r="FV6" s="381"/>
      <c r="FW6" s="381"/>
      <c r="FX6" s="381"/>
      <c r="FY6" s="381"/>
      <c r="FZ6" s="381"/>
      <c r="GA6" s="381"/>
      <c r="GB6" s="381"/>
      <c r="GC6" s="381"/>
      <c r="GD6" s="381"/>
      <c r="GE6" s="381"/>
      <c r="GF6" s="381"/>
      <c r="GG6" s="381"/>
      <c r="GH6" s="381"/>
      <c r="GI6" s="381"/>
      <c r="GJ6" s="381"/>
      <c r="GK6" s="381"/>
      <c r="GL6" s="381"/>
      <c r="GM6" s="381"/>
      <c r="GN6" s="381"/>
      <c r="GO6" s="381"/>
      <c r="GP6" s="381"/>
      <c r="GQ6" s="381"/>
      <c r="GR6" s="381"/>
      <c r="GS6" s="381"/>
      <c r="GT6" s="381"/>
      <c r="GU6" s="381"/>
      <c r="GV6" s="381"/>
      <c r="GW6" s="381"/>
      <c r="GX6" s="381"/>
      <c r="GY6" s="381"/>
      <c r="GZ6" s="381"/>
      <c r="HA6" s="381"/>
      <c r="HB6" s="381"/>
      <c r="HC6" s="381"/>
      <c r="HD6" s="381"/>
      <c r="HE6" s="381"/>
      <c r="HF6" s="381"/>
      <c r="HG6" s="381"/>
      <c r="HH6" s="381"/>
      <c r="HI6" s="381"/>
      <c r="HJ6" s="381"/>
      <c r="HK6" s="381"/>
      <c r="HL6" s="381"/>
      <c r="HM6" s="381"/>
      <c r="HN6" s="381"/>
      <c r="HO6" s="381"/>
      <c r="HP6" s="381"/>
      <c r="HQ6" s="381"/>
      <c r="HR6" s="381"/>
      <c r="HS6" s="381"/>
      <c r="HT6" s="381"/>
      <c r="HU6" s="381"/>
      <c r="HV6" s="381"/>
      <c r="HW6" s="381"/>
      <c r="HX6" s="381"/>
      <c r="HY6" s="381"/>
      <c r="HZ6" s="381"/>
      <c r="IA6" s="381"/>
      <c r="IB6" s="381"/>
      <c r="IC6" s="381"/>
      <c r="ID6" s="381"/>
      <c r="IE6" s="381"/>
      <c r="IF6" s="381"/>
      <c r="IG6" s="381"/>
      <c r="IH6" s="381"/>
      <c r="II6" s="381"/>
      <c r="IJ6" s="381"/>
      <c r="IK6" s="381"/>
      <c r="IL6" s="381"/>
      <c r="IM6" s="381"/>
    </row>
    <row r="7" spans="1:247" ht="34.5" customHeight="1">
      <c r="A7" s="374"/>
      <c r="B7" s="369"/>
      <c r="C7" s="369"/>
      <c r="D7" s="369"/>
      <c r="E7" s="369"/>
      <c r="F7" s="369"/>
      <c r="G7" s="369"/>
      <c r="H7" s="369"/>
      <c r="I7" s="369"/>
      <c r="J7" s="365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  <c r="V7" s="561"/>
      <c r="W7" s="561"/>
      <c r="X7" s="561"/>
      <c r="Y7" s="561"/>
      <c r="Z7" s="562"/>
      <c r="AA7" s="562"/>
      <c r="AB7" s="562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375"/>
      <c r="AP7" s="375"/>
      <c r="AQ7" s="375"/>
      <c r="AR7" s="369"/>
      <c r="AS7" s="369"/>
      <c r="AT7" s="369"/>
      <c r="AU7" s="369"/>
      <c r="AV7" s="369"/>
      <c r="AW7" s="376"/>
      <c r="AX7" s="365"/>
      <c r="AY7" s="564"/>
      <c r="AZ7" s="382"/>
      <c r="BA7" s="382"/>
      <c r="BB7" s="564"/>
      <c r="BC7" s="382"/>
      <c r="BD7" s="382"/>
      <c r="BE7" s="564"/>
      <c r="BF7" s="378"/>
      <c r="BG7" s="378"/>
      <c r="BH7" s="564"/>
      <c r="BI7" s="378"/>
      <c r="BJ7" s="378"/>
      <c r="BK7" s="564"/>
      <c r="BL7" s="380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1"/>
      <c r="CM7" s="381"/>
      <c r="CN7" s="381"/>
      <c r="CO7" s="381"/>
      <c r="CP7" s="381"/>
      <c r="CQ7" s="381"/>
      <c r="CR7" s="381"/>
      <c r="CS7" s="381"/>
      <c r="CT7" s="381"/>
      <c r="CU7" s="381"/>
      <c r="CV7" s="381"/>
      <c r="CW7" s="381"/>
      <c r="CX7" s="381"/>
      <c r="CY7" s="381"/>
      <c r="CZ7" s="381"/>
      <c r="DA7" s="381"/>
      <c r="DB7" s="381"/>
      <c r="DC7" s="381"/>
      <c r="DD7" s="381"/>
      <c r="DE7" s="381"/>
      <c r="DF7" s="381"/>
      <c r="DG7" s="381"/>
      <c r="DH7" s="381"/>
      <c r="DI7" s="381"/>
      <c r="DJ7" s="381"/>
      <c r="DK7" s="381"/>
      <c r="DL7" s="381"/>
      <c r="DM7" s="381"/>
      <c r="DN7" s="381"/>
      <c r="DO7" s="381"/>
      <c r="DP7" s="381"/>
      <c r="DQ7" s="381"/>
      <c r="DR7" s="381"/>
      <c r="DS7" s="381"/>
      <c r="DT7" s="381"/>
      <c r="DU7" s="381"/>
      <c r="DV7" s="381"/>
      <c r="DW7" s="381"/>
      <c r="DX7" s="381"/>
      <c r="DY7" s="381"/>
      <c r="DZ7" s="381"/>
      <c r="EA7" s="381"/>
      <c r="EB7" s="381"/>
      <c r="EC7" s="381"/>
      <c r="ED7" s="381"/>
      <c r="EE7" s="381"/>
      <c r="EF7" s="381"/>
      <c r="EG7" s="381"/>
      <c r="EH7" s="381"/>
      <c r="EI7" s="381"/>
      <c r="EJ7" s="381"/>
      <c r="EK7" s="381"/>
      <c r="EL7" s="381"/>
      <c r="EM7" s="381"/>
      <c r="EN7" s="381"/>
      <c r="EO7" s="381"/>
      <c r="EP7" s="381"/>
      <c r="EQ7" s="381"/>
      <c r="ER7" s="381"/>
      <c r="ES7" s="381"/>
      <c r="ET7" s="381"/>
      <c r="EU7" s="381"/>
      <c r="EV7" s="381"/>
      <c r="EW7" s="381"/>
      <c r="EX7" s="381"/>
      <c r="EY7" s="381"/>
      <c r="EZ7" s="381"/>
      <c r="FA7" s="381"/>
      <c r="FB7" s="381"/>
      <c r="FC7" s="381"/>
      <c r="FD7" s="381"/>
      <c r="FE7" s="381"/>
      <c r="FF7" s="381"/>
      <c r="FG7" s="381"/>
      <c r="FH7" s="381"/>
      <c r="FI7" s="381"/>
      <c r="FJ7" s="381"/>
      <c r="FK7" s="381"/>
      <c r="FL7" s="381"/>
      <c r="FM7" s="381"/>
      <c r="FN7" s="381"/>
      <c r="FO7" s="381"/>
      <c r="FP7" s="381"/>
      <c r="FQ7" s="381"/>
      <c r="FR7" s="381"/>
      <c r="FS7" s="381"/>
      <c r="FT7" s="381"/>
      <c r="FU7" s="381"/>
      <c r="FV7" s="381"/>
      <c r="FW7" s="381"/>
      <c r="FX7" s="381"/>
      <c r="FY7" s="381"/>
      <c r="FZ7" s="381"/>
      <c r="GA7" s="381"/>
      <c r="GB7" s="381"/>
      <c r="GC7" s="381"/>
      <c r="GD7" s="381"/>
      <c r="GE7" s="381"/>
      <c r="GF7" s="381"/>
      <c r="GG7" s="381"/>
      <c r="GH7" s="381"/>
      <c r="GI7" s="381"/>
      <c r="GJ7" s="381"/>
      <c r="GK7" s="381"/>
      <c r="GL7" s="381"/>
      <c r="GM7" s="381"/>
      <c r="GN7" s="381"/>
      <c r="GO7" s="381"/>
      <c r="GP7" s="381"/>
      <c r="GQ7" s="381"/>
      <c r="GR7" s="381"/>
      <c r="GS7" s="381"/>
      <c r="GT7" s="381"/>
      <c r="GU7" s="381"/>
      <c r="GV7" s="381"/>
      <c r="GW7" s="381"/>
      <c r="GX7" s="381"/>
      <c r="GY7" s="381"/>
      <c r="GZ7" s="381"/>
      <c r="HA7" s="381"/>
      <c r="HB7" s="381"/>
      <c r="HC7" s="381"/>
      <c r="HD7" s="381"/>
      <c r="HE7" s="381"/>
      <c r="HF7" s="381"/>
      <c r="HG7" s="381"/>
      <c r="HH7" s="381"/>
      <c r="HI7" s="381"/>
      <c r="HJ7" s="381"/>
      <c r="HK7" s="381"/>
      <c r="HL7" s="381"/>
      <c r="HM7" s="381"/>
      <c r="HN7" s="381"/>
      <c r="HO7" s="381"/>
      <c r="HP7" s="381"/>
      <c r="HQ7" s="381"/>
      <c r="HR7" s="381"/>
      <c r="HS7" s="381"/>
      <c r="HT7" s="381"/>
      <c r="HU7" s="381"/>
      <c r="HV7" s="381"/>
      <c r="HW7" s="381"/>
      <c r="HX7" s="381"/>
      <c r="HY7" s="381"/>
      <c r="HZ7" s="381"/>
      <c r="IA7" s="381"/>
      <c r="IB7" s="381"/>
      <c r="IC7" s="381"/>
      <c r="ID7" s="381"/>
      <c r="IE7" s="381"/>
      <c r="IF7" s="381"/>
      <c r="IG7" s="381"/>
      <c r="IH7" s="381"/>
      <c r="II7" s="381"/>
      <c r="IJ7" s="381"/>
      <c r="IK7" s="381"/>
      <c r="IL7" s="381"/>
      <c r="IM7" s="381"/>
    </row>
    <row r="8" spans="1:247" ht="34.5" customHeight="1" thickBot="1">
      <c r="A8" s="374"/>
      <c r="B8" s="383" t="s">
        <v>1</v>
      </c>
      <c r="C8" s="383"/>
      <c r="D8" s="383"/>
      <c r="E8" s="383"/>
      <c r="F8" s="383"/>
      <c r="G8" s="383"/>
      <c r="H8" s="383"/>
      <c r="I8" s="383"/>
      <c r="J8" s="365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2"/>
      <c r="AA8" s="562"/>
      <c r="AB8" s="562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5" t="s">
        <v>0</v>
      </c>
      <c r="AP8" s="565"/>
      <c r="AQ8" s="565"/>
      <c r="AR8" s="384" t="s">
        <v>15</v>
      </c>
      <c r="AS8" s="566" t="s">
        <v>3</v>
      </c>
      <c r="AT8" s="566"/>
      <c r="AU8" s="566"/>
      <c r="AV8" s="385" t="s">
        <v>4</v>
      </c>
      <c r="AW8" s="365"/>
      <c r="AX8" s="386">
        <f>$K$21</f>
        <v>1</v>
      </c>
      <c r="AY8" s="387"/>
      <c r="AZ8" s="388"/>
      <c r="BA8" s="386">
        <f>$K$24</f>
        <v>3</v>
      </c>
      <c r="BB8" s="387"/>
      <c r="BC8" s="389"/>
      <c r="BD8" s="386">
        <f>$K$24</f>
        <v>3</v>
      </c>
      <c r="BE8" s="387"/>
      <c r="BF8" s="389"/>
      <c r="BG8" s="386">
        <f>$K$22</f>
        <v>2</v>
      </c>
      <c r="BH8" s="387"/>
      <c r="BI8" s="390"/>
      <c r="BJ8" s="391">
        <f>$K$28</f>
        <v>6</v>
      </c>
      <c r="BK8" s="387"/>
      <c r="BL8" s="380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81"/>
      <c r="CP8" s="381"/>
      <c r="CQ8" s="381"/>
      <c r="CR8" s="381"/>
      <c r="CS8" s="381"/>
      <c r="CT8" s="381"/>
      <c r="CU8" s="381"/>
      <c r="CV8" s="381"/>
      <c r="CW8" s="381"/>
      <c r="CX8" s="381"/>
      <c r="CY8" s="381"/>
      <c r="CZ8" s="381"/>
      <c r="DA8" s="381"/>
      <c r="DB8" s="381"/>
      <c r="DC8" s="381"/>
      <c r="DD8" s="381"/>
      <c r="DE8" s="381"/>
      <c r="DF8" s="381"/>
      <c r="DG8" s="381"/>
      <c r="DH8" s="381"/>
      <c r="DI8" s="381"/>
      <c r="DJ8" s="381"/>
      <c r="DK8" s="381"/>
      <c r="DL8" s="381"/>
      <c r="DM8" s="381"/>
      <c r="DN8" s="381"/>
      <c r="DO8" s="381"/>
      <c r="DP8" s="381"/>
      <c r="DQ8" s="381"/>
      <c r="DR8" s="381"/>
      <c r="DS8" s="381"/>
      <c r="DT8" s="381"/>
      <c r="DU8" s="381"/>
      <c r="DV8" s="381"/>
      <c r="DW8" s="381"/>
      <c r="DX8" s="381"/>
      <c r="DY8" s="381"/>
      <c r="DZ8" s="381"/>
      <c r="EA8" s="381"/>
      <c r="EB8" s="381"/>
      <c r="EC8" s="381"/>
      <c r="ED8" s="381"/>
      <c r="EE8" s="381"/>
      <c r="EF8" s="381"/>
      <c r="EG8" s="381"/>
      <c r="EH8" s="381"/>
      <c r="EI8" s="381"/>
      <c r="EJ8" s="381"/>
      <c r="EK8" s="381"/>
      <c r="EL8" s="381"/>
      <c r="EM8" s="381"/>
      <c r="EN8" s="381"/>
      <c r="EO8" s="381"/>
      <c r="EP8" s="381"/>
      <c r="EQ8" s="381"/>
      <c r="ER8" s="381"/>
      <c r="ES8" s="381"/>
      <c r="ET8" s="381"/>
      <c r="EU8" s="381"/>
      <c r="EV8" s="381"/>
      <c r="EW8" s="381"/>
      <c r="EX8" s="381"/>
      <c r="EY8" s="381"/>
      <c r="EZ8" s="381"/>
      <c r="FA8" s="381"/>
      <c r="FB8" s="381"/>
      <c r="FC8" s="381"/>
      <c r="FD8" s="381"/>
      <c r="FE8" s="381"/>
      <c r="FF8" s="381"/>
      <c r="FG8" s="381"/>
      <c r="FH8" s="381"/>
      <c r="FI8" s="381"/>
      <c r="FJ8" s="381"/>
      <c r="FK8" s="381"/>
      <c r="FL8" s="381"/>
      <c r="FM8" s="381"/>
      <c r="FN8" s="381"/>
      <c r="FO8" s="381"/>
      <c r="FP8" s="381"/>
      <c r="FQ8" s="381"/>
      <c r="FR8" s="381"/>
      <c r="FS8" s="381"/>
      <c r="FT8" s="381"/>
      <c r="FU8" s="381"/>
      <c r="FV8" s="381"/>
      <c r="FW8" s="381"/>
      <c r="FX8" s="381"/>
      <c r="FY8" s="381"/>
      <c r="FZ8" s="381"/>
      <c r="GA8" s="381"/>
      <c r="GB8" s="381"/>
      <c r="GC8" s="381"/>
      <c r="GD8" s="381"/>
      <c r="GE8" s="381"/>
      <c r="GF8" s="381"/>
      <c r="GG8" s="381"/>
      <c r="GH8" s="381"/>
      <c r="GI8" s="381"/>
      <c r="GJ8" s="381"/>
      <c r="GK8" s="381"/>
      <c r="GL8" s="381"/>
      <c r="GM8" s="381"/>
      <c r="GN8" s="381"/>
      <c r="GO8" s="381"/>
      <c r="GP8" s="381"/>
      <c r="GQ8" s="381"/>
      <c r="GR8" s="381"/>
      <c r="GS8" s="381"/>
      <c r="GT8" s="381"/>
      <c r="GU8" s="381"/>
      <c r="GV8" s="381"/>
      <c r="GW8" s="381"/>
      <c r="GX8" s="381"/>
      <c r="GY8" s="381"/>
      <c r="GZ8" s="381"/>
      <c r="HA8" s="381"/>
      <c r="HB8" s="381"/>
      <c r="HC8" s="381"/>
      <c r="HD8" s="381"/>
      <c r="HE8" s="381"/>
      <c r="HF8" s="381"/>
      <c r="HG8" s="381"/>
      <c r="HH8" s="381"/>
      <c r="HI8" s="381"/>
      <c r="HJ8" s="381"/>
      <c r="HK8" s="381"/>
      <c r="HL8" s="381"/>
      <c r="HM8" s="381"/>
      <c r="HN8" s="381"/>
      <c r="HO8" s="381"/>
      <c r="HP8" s="381"/>
      <c r="HQ8" s="381"/>
      <c r="HR8" s="381"/>
      <c r="HS8" s="381"/>
      <c r="HT8" s="381"/>
      <c r="HU8" s="381"/>
      <c r="HV8" s="381"/>
      <c r="HW8" s="381"/>
      <c r="HX8" s="381"/>
      <c r="HY8" s="381"/>
      <c r="HZ8" s="381"/>
      <c r="IA8" s="381"/>
      <c r="IB8" s="381"/>
      <c r="IC8" s="381"/>
      <c r="ID8" s="381"/>
      <c r="IE8" s="381"/>
      <c r="IF8" s="381"/>
      <c r="IG8" s="381"/>
      <c r="IH8" s="381"/>
      <c r="II8" s="381"/>
      <c r="IJ8" s="381"/>
      <c r="IK8" s="381"/>
      <c r="IL8" s="381"/>
      <c r="IM8" s="381"/>
    </row>
    <row r="9" spans="1:247" ht="34.5" customHeight="1" thickBot="1" thickTop="1">
      <c r="A9" s="374"/>
      <c r="B9" s="392">
        <f aca="true" t="shared" si="0" ref="B9:B18">IF(J9="","-",RANK(F9,$F$9:$F$18,0)+RANK(E9,$E$9:$E$18,0)%+ROW()%%)</f>
        <v>1.0109</v>
      </c>
      <c r="C9" s="393">
        <f aca="true" t="shared" si="1" ref="C9:C18">IF(B9="","",RANK(B9,$B$9:$B$18,1))</f>
        <v>1</v>
      </c>
      <c r="D9" s="394">
        <f>$K$21</f>
        <v>1</v>
      </c>
      <c r="E9" s="395">
        <f>$AR$9</f>
        <v>0</v>
      </c>
      <c r="F9" s="396">
        <f>SUM($AS$9-$AU$9)</f>
        <v>0</v>
      </c>
      <c r="G9" s="397">
        <f>SMALL($B$9:$B$18,1)</f>
        <v>1.0109</v>
      </c>
      <c r="H9" s="398">
        <f aca="true" t="shared" si="2" ref="H9:H18">IF(G9="","",RANK(G9,$G$9:$G$18,1))</f>
        <v>1</v>
      </c>
      <c r="I9" s="399">
        <f aca="true" ca="1" t="shared" si="3" ref="I9:I18">INDEX($D$9:$D$18,MATCH(G9,$B$9:$B$18,0),1)</f>
        <v>1</v>
      </c>
      <c r="J9" s="400">
        <f>$K$21</f>
        <v>1</v>
      </c>
      <c r="K9" s="401"/>
      <c r="L9" s="402"/>
      <c r="M9" s="403"/>
      <c r="N9" s="404">
        <f>IF($BE$14+$BE$15&gt;0,$BE$14,"")</f>
      </c>
      <c r="O9" s="405" t="s">
        <v>5</v>
      </c>
      <c r="P9" s="406">
        <f>IF($BE$14+$BE$15&gt;0,$BE$15,"")</f>
      </c>
      <c r="Q9" s="404">
        <f>IF($BB$33+$BB$34&gt;0,$BB$33,"")</f>
      </c>
      <c r="R9" s="405" t="s">
        <v>5</v>
      </c>
      <c r="S9" s="406">
        <f>IF($BB$33+$BB$34&gt;0,$BB$34,"")</f>
      </c>
      <c r="T9" s="404">
        <f>IF($BK$11+$BK$12&gt;0,$BK$11,"")</f>
      </c>
      <c r="U9" s="407" t="s">
        <v>5</v>
      </c>
      <c r="V9" s="406">
        <f>IF($BK$11+$BK$12&gt;0,$BK$12,"")</f>
      </c>
      <c r="W9" s="404">
        <f>IF($BH$36+$BH$37&gt;0,$BH$36,"")</f>
      </c>
      <c r="X9" s="407" t="s">
        <v>5</v>
      </c>
      <c r="Y9" s="406">
        <f>IF($BH$36+$BH$37&gt;0,$BH$37,"")</f>
      </c>
      <c r="Z9" s="404">
        <f>IF($BB$20+$BB$21&gt;0,$BB$20,"")</f>
      </c>
      <c r="AA9" s="407" t="s">
        <v>5</v>
      </c>
      <c r="AB9" s="406">
        <f>IF($BB$20+$BB$21&gt;0,$BB$21,"")</f>
      </c>
      <c r="AC9" s="404">
        <f>IF($BH$11+$BH$12&gt;0,$BH$11,"")</f>
      </c>
      <c r="AD9" s="405" t="s">
        <v>5</v>
      </c>
      <c r="AE9" s="406">
        <f>IF($BH$11+$BH$12&gt;0,$BH$12,"")</f>
      </c>
      <c r="AF9" s="404">
        <f>IF($AY$33+$AY$34&gt;0,$AY$33,"")</f>
      </c>
      <c r="AG9" s="405" t="s">
        <v>5</v>
      </c>
      <c r="AH9" s="406">
        <f>IF($AY$33+$AY$34&gt;0,$AY$34,"")</f>
      </c>
      <c r="AI9" s="404">
        <f>IF($BE$30+$BE$31&gt;0,$BE$30,"")</f>
      </c>
      <c r="AJ9" s="405" t="s">
        <v>5</v>
      </c>
      <c r="AK9" s="406">
        <f>IF($BE$30+$BE$31&gt;0,$BE$31,"")</f>
      </c>
      <c r="AL9" s="404">
        <f>IF($AY$8+$AY$9&gt;0,$AY$8,"")</f>
      </c>
      <c r="AM9" s="405" t="s">
        <v>5</v>
      </c>
      <c r="AN9" s="408">
        <f>IF($AY$8+$AY$9&gt;0,$AY$9,"")</f>
      </c>
      <c r="AO9" s="474">
        <f aca="true" t="shared" si="4" ref="AO9:AO18">SUM(K9,N9,Q9,T9,W9,Z9,AC9,AF9,AI9,AL9)</f>
        <v>0</v>
      </c>
      <c r="AP9" s="475" t="s">
        <v>5</v>
      </c>
      <c r="AQ9" s="476">
        <f aca="true" t="shared" si="5" ref="AQ9:AQ18">SUM(M9,P9,S9,V9,Y9,AB9,AE9,AH9,AK9,AN9)</f>
        <v>0</v>
      </c>
      <c r="AR9" s="468">
        <f aca="true" t="shared" si="6" ref="AR9:AR18">SUM(IF(K9="",0,K9-M9)+IF(N9="",0,N9-P9)+IF(Q9="",0,Q9-S9)+IF(T9="",0,T9-V9)+IF(W9="",0,W9-Y9)+IF(Z9="",0,Z9-AB9)+IF(AC9="",0,AC9-AE9)+IF(AF9="",0,AF9-AH9)+IF(AI9="",0,AI9-AK9)+IF(AL9="",0,AL9-AN9))</f>
        <v>0</v>
      </c>
      <c r="AS9" s="483">
        <f aca="true" t="shared" si="7" ref="AS9:AS18">SUM(IF(K9="",0,1)+IF(K9&gt;M9,1)+IF(K9&lt;M9,-1))+(IF(N9="",0,1)+IF(N9&gt;P9,1)+IF(N9&lt;P9,-1))+(IF(Q9="",0,1)+IF(Q9&gt;S9,1)+IF(Q9&lt;S9,-1))+(IF(T9="",0,1)+IF(T9&gt;V9,1)+IF(T9&lt;V9,-1))+(IF(W9="",0,1)+IF(W9&gt;Y9,1)+IF(W9&lt;Y9,-1))+(IF(Z9="",0,1)+IF(Z9&gt;AB9,1)+IF(Z9&lt;AB9,-1))+(IF(AC9="",0,1)+IF(AC9&gt;AE9,1)+IF(AC9&lt;AE9,-1))+(IF(AF9="",0,1)+IF(AF9&gt;AH9,1)+IF(AF9&lt;AH9,-1))+(IF(AI9="",0,1)+IF(AI9&gt;AK9,1)+IF(AI9&lt;AK9,-1))+(IF(AL9="",0,1)+IF(AL9&gt;AN9,1)+IF(AL9&lt;AN9,-1))</f>
        <v>0</v>
      </c>
      <c r="AT9" s="484" t="s">
        <v>5</v>
      </c>
      <c r="AU9" s="485">
        <f aca="true" t="shared" si="8" ref="AU9:AU18">SUM(IF(M9="",0,1)+IF(M9&gt;K9,1)+IF(M9&lt;K9,-1))+(IF(P9="",0,1)+IF(P9&gt;N9,1)+IF(P9&lt;N9,-1))+(IF(S9="",0,1)+IF(S9&gt;Q9,1)+IF(S9&lt;Q9,-1))+(IF(V9="",0,1)+IF(V9&gt;T9,1)+IF(V9&lt;T9,-1))+(IF(Y9="",0,1)+IF(Y9&gt;W9,1)+IF(Y9&lt;W9,-1))+(IF(AB9="",0,1)+IF(AB9&gt;Z9,1)+IF(AB9&lt;Z9,-1))+(IF(AE9="",0,1)+IF(AE9&gt;AC9,1)+IF(AE9&lt;AC9,-1))+(IF(AH9="",0,1)+IF(AH9&gt;AF9,1)+IF(AH9&lt;AF9,-1))+(IF(AK9="",0,1)+IF(AK9&gt;AI9,1)+IF(AK9&lt;AI9,-1))+(IF(AN9="",0,1)+IF(AN9&gt;AL9,1)+IF(AN9&lt;AL9,-1))</f>
        <v>0</v>
      </c>
      <c r="AV9" s="469">
        <f aca="true" t="shared" si="9" ref="AV9:AV18">IF(B9="","",RANK(B9,$B$9:$B$18,1))</f>
        <v>1</v>
      </c>
      <c r="AW9" s="376"/>
      <c r="AX9" s="409">
        <f>$K$34</f>
        <v>10</v>
      </c>
      <c r="AY9" s="410"/>
      <c r="AZ9" s="388"/>
      <c r="BA9" s="409">
        <f>$K$25</f>
        <v>4</v>
      </c>
      <c r="BB9" s="410"/>
      <c r="BC9" s="389"/>
      <c r="BD9" s="409">
        <f>$K$33</f>
        <v>9</v>
      </c>
      <c r="BE9" s="410"/>
      <c r="BF9" s="389"/>
      <c r="BG9" s="409">
        <f>$K$28</f>
        <v>6</v>
      </c>
      <c r="BH9" s="410"/>
      <c r="BI9" s="390"/>
      <c r="BJ9" s="409">
        <f>$K$31</f>
        <v>8</v>
      </c>
      <c r="BK9" s="410"/>
      <c r="BL9" s="380"/>
      <c r="BM9" s="381"/>
      <c r="BN9" s="381"/>
      <c r="BO9" s="381"/>
      <c r="BP9" s="381"/>
      <c r="BQ9" s="381"/>
      <c r="BR9" s="381"/>
      <c r="BS9" s="381"/>
      <c r="BT9" s="381"/>
      <c r="BU9" s="381"/>
      <c r="BV9" s="381"/>
      <c r="BW9" s="381"/>
      <c r="BX9" s="381"/>
      <c r="BY9" s="381"/>
      <c r="BZ9" s="381"/>
      <c r="CA9" s="381"/>
      <c r="CB9" s="381"/>
      <c r="CC9" s="381"/>
      <c r="CD9" s="381"/>
      <c r="CE9" s="381"/>
      <c r="CF9" s="381"/>
      <c r="CG9" s="381"/>
      <c r="CH9" s="381"/>
      <c r="CI9" s="381"/>
      <c r="CJ9" s="381"/>
      <c r="CK9" s="381"/>
      <c r="CL9" s="381"/>
      <c r="CM9" s="381"/>
      <c r="CN9" s="381"/>
      <c r="CO9" s="381"/>
      <c r="CP9" s="381"/>
      <c r="CQ9" s="381"/>
      <c r="CR9" s="381"/>
      <c r="CS9" s="381"/>
      <c r="CT9" s="381"/>
      <c r="CU9" s="381"/>
      <c r="CV9" s="381"/>
      <c r="CW9" s="381"/>
      <c r="CX9" s="381"/>
      <c r="CY9" s="381"/>
      <c r="CZ9" s="381"/>
      <c r="DA9" s="381"/>
      <c r="DB9" s="381"/>
      <c r="DC9" s="381"/>
      <c r="DD9" s="381"/>
      <c r="DE9" s="381"/>
      <c r="DF9" s="381"/>
      <c r="DG9" s="381"/>
      <c r="DH9" s="381"/>
      <c r="DI9" s="381"/>
      <c r="DJ9" s="381"/>
      <c r="DK9" s="381"/>
      <c r="DL9" s="381"/>
      <c r="DM9" s="381"/>
      <c r="DN9" s="381"/>
      <c r="DO9" s="381"/>
      <c r="DP9" s="381"/>
      <c r="DQ9" s="381"/>
      <c r="DR9" s="381"/>
      <c r="DS9" s="381"/>
      <c r="DT9" s="381"/>
      <c r="DU9" s="381"/>
      <c r="DV9" s="381"/>
      <c r="DW9" s="381"/>
      <c r="DX9" s="381"/>
      <c r="DY9" s="381"/>
      <c r="DZ9" s="381"/>
      <c r="EA9" s="381"/>
      <c r="EB9" s="381"/>
      <c r="EC9" s="381"/>
      <c r="ED9" s="381"/>
      <c r="EE9" s="381"/>
      <c r="EF9" s="381"/>
      <c r="EG9" s="381"/>
      <c r="EH9" s="381"/>
      <c r="EI9" s="381"/>
      <c r="EJ9" s="381"/>
      <c r="EK9" s="381"/>
      <c r="EL9" s="381"/>
      <c r="EM9" s="381"/>
      <c r="EN9" s="381"/>
      <c r="EO9" s="381"/>
      <c r="EP9" s="381"/>
      <c r="EQ9" s="381"/>
      <c r="ER9" s="381"/>
      <c r="ES9" s="381"/>
      <c r="ET9" s="381"/>
      <c r="EU9" s="381"/>
      <c r="EV9" s="381"/>
      <c r="EW9" s="381"/>
      <c r="EX9" s="381"/>
      <c r="EY9" s="381"/>
      <c r="EZ9" s="381"/>
      <c r="FA9" s="381"/>
      <c r="FB9" s="381"/>
      <c r="FC9" s="381"/>
      <c r="FD9" s="381"/>
      <c r="FE9" s="381"/>
      <c r="FF9" s="381"/>
      <c r="FG9" s="381"/>
      <c r="FH9" s="381"/>
      <c r="FI9" s="381"/>
      <c r="FJ9" s="381"/>
      <c r="FK9" s="381"/>
      <c r="FL9" s="381"/>
      <c r="FM9" s="381"/>
      <c r="FN9" s="381"/>
      <c r="FO9" s="381"/>
      <c r="FP9" s="381"/>
      <c r="FQ9" s="381"/>
      <c r="FR9" s="381"/>
      <c r="FS9" s="381"/>
      <c r="FT9" s="381"/>
      <c r="FU9" s="381"/>
      <c r="FV9" s="381"/>
      <c r="FW9" s="381"/>
      <c r="FX9" s="381"/>
      <c r="FY9" s="381"/>
      <c r="FZ9" s="381"/>
      <c r="GA9" s="381"/>
      <c r="GB9" s="381"/>
      <c r="GC9" s="381"/>
      <c r="GD9" s="381"/>
      <c r="GE9" s="381"/>
      <c r="GF9" s="381"/>
      <c r="GG9" s="381"/>
      <c r="GH9" s="381"/>
      <c r="GI9" s="381"/>
      <c r="GJ9" s="381"/>
      <c r="GK9" s="381"/>
      <c r="GL9" s="381"/>
      <c r="GM9" s="381"/>
      <c r="GN9" s="381"/>
      <c r="GO9" s="381"/>
      <c r="GP9" s="381"/>
      <c r="GQ9" s="381"/>
      <c r="GR9" s="381"/>
      <c r="GS9" s="381"/>
      <c r="GT9" s="381"/>
      <c r="GU9" s="381"/>
      <c r="GV9" s="381"/>
      <c r="GW9" s="381"/>
      <c r="GX9" s="381"/>
      <c r="GY9" s="381"/>
      <c r="GZ9" s="381"/>
      <c r="HA9" s="381"/>
      <c r="HB9" s="381"/>
      <c r="HC9" s="381"/>
      <c r="HD9" s="381"/>
      <c r="HE9" s="381"/>
      <c r="HF9" s="381"/>
      <c r="HG9" s="381"/>
      <c r="HH9" s="381"/>
      <c r="HI9" s="381"/>
      <c r="HJ9" s="381"/>
      <c r="HK9" s="381"/>
      <c r="HL9" s="381"/>
      <c r="HM9" s="381"/>
      <c r="HN9" s="381"/>
      <c r="HO9" s="381"/>
      <c r="HP9" s="381"/>
      <c r="HQ9" s="381"/>
      <c r="HR9" s="381"/>
      <c r="HS9" s="381"/>
      <c r="HT9" s="381"/>
      <c r="HU9" s="381"/>
      <c r="HV9" s="381"/>
      <c r="HW9" s="381"/>
      <c r="HX9" s="381"/>
      <c r="HY9" s="381"/>
      <c r="HZ9" s="381"/>
      <c r="IA9" s="381"/>
      <c r="IB9" s="381"/>
      <c r="IC9" s="381"/>
      <c r="ID9" s="381"/>
      <c r="IE9" s="381"/>
      <c r="IF9" s="381"/>
      <c r="IG9" s="381"/>
      <c r="IH9" s="381"/>
      <c r="II9" s="381"/>
      <c r="IJ9" s="381"/>
      <c r="IK9" s="381"/>
      <c r="IL9" s="381"/>
      <c r="IM9" s="381"/>
    </row>
    <row r="10" spans="1:247" ht="34.5" customHeight="1">
      <c r="A10" s="374"/>
      <c r="B10" s="392">
        <f t="shared" si="0"/>
        <v>1.011</v>
      </c>
      <c r="C10" s="393">
        <f t="shared" si="1"/>
        <v>2</v>
      </c>
      <c r="D10" s="394">
        <f>$K$22</f>
        <v>2</v>
      </c>
      <c r="E10" s="395">
        <f>$AR$10</f>
        <v>0</v>
      </c>
      <c r="F10" s="396">
        <f>SUM($AS$10-$AU$10)</f>
        <v>0</v>
      </c>
      <c r="G10" s="397">
        <f>SMALL($B$9:$B$18,2)</f>
        <v>1.011</v>
      </c>
      <c r="H10" s="398">
        <f t="shared" si="2"/>
        <v>2</v>
      </c>
      <c r="I10" s="399">
        <f ca="1" t="shared" si="3"/>
        <v>2</v>
      </c>
      <c r="J10" s="400">
        <f>$K$22</f>
        <v>2</v>
      </c>
      <c r="K10" s="411">
        <f>IF($BE$14+$BE$15&gt;0,$BE$15,"")</f>
      </c>
      <c r="L10" s="412" t="s">
        <v>5</v>
      </c>
      <c r="M10" s="413">
        <f>IF($BE$14+$BE$15&gt;0,$BE$14,"")</f>
      </c>
      <c r="N10" s="414"/>
      <c r="O10" s="415"/>
      <c r="P10" s="416"/>
      <c r="Q10" s="417">
        <f>IF($BK$14+$BK$15&gt;0,$BK$14,"")</f>
      </c>
      <c r="R10" s="418" t="s">
        <v>5</v>
      </c>
      <c r="S10" s="419">
        <f>IF($BK$14+$BK$15&gt;0,$BK$15,"")</f>
      </c>
      <c r="T10" s="417">
        <f>IF($BH$33+$BH$34&gt;0,$BH$33,"")</f>
      </c>
      <c r="U10" s="420" t="s">
        <v>5</v>
      </c>
      <c r="V10" s="419">
        <f>IF($BH$33+$BH$34&gt;0,$BH$34,"")</f>
      </c>
      <c r="W10" s="417">
        <f>IF($BB$11+$BB$12&gt;0,$BB$11,"")</f>
      </c>
      <c r="X10" s="418" t="s">
        <v>5</v>
      </c>
      <c r="Y10" s="419">
        <f>IF($BB$11+$BB$12&gt;0,$BB$12,"")</f>
      </c>
      <c r="Z10" s="417">
        <f>IF($BH$8+$BH$9&gt;0,$BH$8,"")</f>
      </c>
      <c r="AA10" s="420" t="s">
        <v>5</v>
      </c>
      <c r="AB10" s="419">
        <f>IF($BH$8+$BH$9&gt;0,$BH$9,"")</f>
      </c>
      <c r="AC10" s="417">
        <f>IF($AY$24+$AY$25&gt;0,$AY$24,"")</f>
      </c>
      <c r="AD10" s="418" t="s">
        <v>5</v>
      </c>
      <c r="AE10" s="419">
        <f>IF($AY$24+$AY$25&gt;0,$AY$25,"")</f>
      </c>
      <c r="AF10" s="417">
        <f>IF($BE$27+$BE$28&gt;0,$BE$27,"")</f>
      </c>
      <c r="AG10" s="418" t="s">
        <v>5</v>
      </c>
      <c r="AH10" s="419">
        <f>IF($BE$27+$BE$28&gt;0,$BE$28,"")</f>
      </c>
      <c r="AI10" s="417">
        <f>IF($AY$17+$AY$18&gt;0,$AY$17,"")</f>
      </c>
      <c r="AJ10" s="418" t="s">
        <v>5</v>
      </c>
      <c r="AK10" s="419">
        <f>IF($AY$17+$AY$18&gt;0,$AY$18,"")</f>
      </c>
      <c r="AL10" s="417">
        <f>IF($BB$36+$BB$37&gt;0,$BB$36,"")</f>
      </c>
      <c r="AM10" s="418" t="s">
        <v>5</v>
      </c>
      <c r="AN10" s="420">
        <f>IF($BB$36+$BB$37&gt;0,$BB$37,"")</f>
      </c>
      <c r="AO10" s="477">
        <f t="shared" si="4"/>
        <v>0</v>
      </c>
      <c r="AP10" s="478" t="s">
        <v>5</v>
      </c>
      <c r="AQ10" s="479">
        <f t="shared" si="5"/>
        <v>0</v>
      </c>
      <c r="AR10" s="470">
        <f t="shared" si="6"/>
        <v>0</v>
      </c>
      <c r="AS10" s="486">
        <f t="shared" si="7"/>
        <v>0</v>
      </c>
      <c r="AT10" s="487" t="s">
        <v>5</v>
      </c>
      <c r="AU10" s="488">
        <f t="shared" si="8"/>
        <v>0</v>
      </c>
      <c r="AV10" s="471">
        <f t="shared" si="9"/>
        <v>2</v>
      </c>
      <c r="AW10" s="369"/>
      <c r="AX10" s="421"/>
      <c r="AY10" s="421"/>
      <c r="AZ10" s="421"/>
      <c r="BA10" s="421"/>
      <c r="BB10" s="421"/>
      <c r="BC10" s="421"/>
      <c r="BD10" s="421"/>
      <c r="BE10" s="421"/>
      <c r="BF10" s="421"/>
      <c r="BG10" s="421"/>
      <c r="BH10" s="421"/>
      <c r="BI10" s="421"/>
      <c r="BJ10" s="421"/>
      <c r="BK10" s="388"/>
      <c r="BL10" s="380"/>
      <c r="BM10" s="381"/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1"/>
      <c r="CG10" s="381"/>
      <c r="CH10" s="381"/>
      <c r="CI10" s="381"/>
      <c r="CJ10" s="381"/>
      <c r="CK10" s="381"/>
      <c r="CL10" s="381"/>
      <c r="CM10" s="381"/>
      <c r="CN10" s="381"/>
      <c r="CO10" s="381"/>
      <c r="CP10" s="381"/>
      <c r="CQ10" s="381"/>
      <c r="CR10" s="381"/>
      <c r="CS10" s="381"/>
      <c r="CT10" s="381"/>
      <c r="CU10" s="381"/>
      <c r="CV10" s="381"/>
      <c r="CW10" s="381"/>
      <c r="CX10" s="381"/>
      <c r="CY10" s="381"/>
      <c r="CZ10" s="381"/>
      <c r="DA10" s="381"/>
      <c r="DB10" s="381"/>
      <c r="DC10" s="381"/>
      <c r="DD10" s="381"/>
      <c r="DE10" s="381"/>
      <c r="DF10" s="381"/>
      <c r="DG10" s="381"/>
      <c r="DH10" s="381"/>
      <c r="DI10" s="381"/>
      <c r="DJ10" s="381"/>
      <c r="DK10" s="381"/>
      <c r="DL10" s="381"/>
      <c r="DM10" s="381"/>
      <c r="DN10" s="381"/>
      <c r="DO10" s="381"/>
      <c r="DP10" s="381"/>
      <c r="DQ10" s="381"/>
      <c r="DR10" s="381"/>
      <c r="DS10" s="381"/>
      <c r="DT10" s="381"/>
      <c r="DU10" s="381"/>
      <c r="DV10" s="381"/>
      <c r="DW10" s="381"/>
      <c r="DX10" s="381"/>
      <c r="DY10" s="381"/>
      <c r="DZ10" s="381"/>
      <c r="EA10" s="381"/>
      <c r="EB10" s="381"/>
      <c r="EC10" s="381"/>
      <c r="ED10" s="381"/>
      <c r="EE10" s="381"/>
      <c r="EF10" s="381"/>
      <c r="EG10" s="381"/>
      <c r="EH10" s="381"/>
      <c r="EI10" s="381"/>
      <c r="EJ10" s="381"/>
      <c r="EK10" s="381"/>
      <c r="EL10" s="381"/>
      <c r="EM10" s="381"/>
      <c r="EN10" s="381"/>
      <c r="EO10" s="381"/>
      <c r="EP10" s="381"/>
      <c r="EQ10" s="381"/>
      <c r="ER10" s="381"/>
      <c r="ES10" s="381"/>
      <c r="ET10" s="381"/>
      <c r="EU10" s="381"/>
      <c r="EV10" s="381"/>
      <c r="EW10" s="381"/>
      <c r="EX10" s="381"/>
      <c r="EY10" s="381"/>
      <c r="EZ10" s="381"/>
      <c r="FA10" s="381"/>
      <c r="FB10" s="381"/>
      <c r="FC10" s="381"/>
      <c r="FD10" s="381"/>
      <c r="FE10" s="381"/>
      <c r="FF10" s="381"/>
      <c r="FG10" s="381"/>
      <c r="FH10" s="381"/>
      <c r="FI10" s="381"/>
      <c r="FJ10" s="381"/>
      <c r="FK10" s="381"/>
      <c r="FL10" s="381"/>
      <c r="FM10" s="381"/>
      <c r="FN10" s="381"/>
      <c r="FO10" s="381"/>
      <c r="FP10" s="381"/>
      <c r="FQ10" s="381"/>
      <c r="FR10" s="381"/>
      <c r="FS10" s="381"/>
      <c r="FT10" s="381"/>
      <c r="FU10" s="381"/>
      <c r="FV10" s="381"/>
      <c r="FW10" s="381"/>
      <c r="FX10" s="381"/>
      <c r="FY10" s="381"/>
      <c r="FZ10" s="381"/>
      <c r="GA10" s="381"/>
      <c r="GB10" s="381"/>
      <c r="GC10" s="381"/>
      <c r="GD10" s="381"/>
      <c r="GE10" s="381"/>
      <c r="GF10" s="381"/>
      <c r="GG10" s="381"/>
      <c r="GH10" s="381"/>
      <c r="GI10" s="381"/>
      <c r="GJ10" s="381"/>
      <c r="GK10" s="381"/>
      <c r="GL10" s="381"/>
      <c r="GM10" s="381"/>
      <c r="GN10" s="381"/>
      <c r="GO10" s="381"/>
      <c r="GP10" s="381"/>
      <c r="GQ10" s="381"/>
      <c r="GR10" s="381"/>
      <c r="GS10" s="381"/>
      <c r="GT10" s="381"/>
      <c r="GU10" s="381"/>
      <c r="GV10" s="381"/>
      <c r="GW10" s="381"/>
      <c r="GX10" s="381"/>
      <c r="GY10" s="381"/>
      <c r="GZ10" s="381"/>
      <c r="HA10" s="381"/>
      <c r="HB10" s="381"/>
      <c r="HC10" s="381"/>
      <c r="HD10" s="381"/>
      <c r="HE10" s="381"/>
      <c r="HF10" s="381"/>
      <c r="HG10" s="381"/>
      <c r="HH10" s="381"/>
      <c r="HI10" s="381"/>
      <c r="HJ10" s="381"/>
      <c r="HK10" s="381"/>
      <c r="HL10" s="381"/>
      <c r="HM10" s="381"/>
      <c r="HN10" s="381"/>
      <c r="HO10" s="381"/>
      <c r="HP10" s="381"/>
      <c r="HQ10" s="381"/>
      <c r="HR10" s="381"/>
      <c r="HS10" s="381"/>
      <c r="HT10" s="381"/>
      <c r="HU10" s="381"/>
      <c r="HV10" s="381"/>
      <c r="HW10" s="381"/>
      <c r="HX10" s="381"/>
      <c r="HY10" s="381"/>
      <c r="HZ10" s="381"/>
      <c r="IA10" s="381"/>
      <c r="IB10" s="381"/>
      <c r="IC10" s="381"/>
      <c r="ID10" s="381"/>
      <c r="IE10" s="381"/>
      <c r="IF10" s="381"/>
      <c r="IG10" s="381"/>
      <c r="IH10" s="381"/>
      <c r="II10" s="381"/>
      <c r="IJ10" s="381"/>
      <c r="IK10" s="381"/>
      <c r="IL10" s="381"/>
      <c r="IM10" s="381"/>
    </row>
    <row r="11" spans="1:247" ht="34.5" customHeight="1">
      <c r="A11" s="374"/>
      <c r="B11" s="392">
        <f t="shared" si="0"/>
        <v>1.0111</v>
      </c>
      <c r="C11" s="393">
        <f t="shared" si="1"/>
        <v>3</v>
      </c>
      <c r="D11" s="394">
        <f>$K$24</f>
        <v>3</v>
      </c>
      <c r="E11" s="395">
        <f>$AR$11</f>
        <v>0</v>
      </c>
      <c r="F11" s="396">
        <f>SUM($AS$11-$AU$11)</f>
        <v>0</v>
      </c>
      <c r="G11" s="397">
        <f>SMALL($B$9:$B$18,3)</f>
        <v>1.0111</v>
      </c>
      <c r="H11" s="398">
        <f t="shared" si="2"/>
        <v>3</v>
      </c>
      <c r="I11" s="399">
        <f ca="1" t="shared" si="3"/>
        <v>3</v>
      </c>
      <c r="J11" s="400">
        <f>$K$24</f>
        <v>3</v>
      </c>
      <c r="K11" s="411">
        <f>IF($BB$33+$BB$34&gt;0,$BB$34,"")</f>
      </c>
      <c r="L11" s="412" t="s">
        <v>5</v>
      </c>
      <c r="M11" s="413">
        <f>IF($BB$33+$BB$34&gt;0,$BB$33,"")</f>
      </c>
      <c r="N11" s="417">
        <f>IF($BK$14+$BK$15&gt;0,$BK$15,"")</f>
      </c>
      <c r="O11" s="418" t="s">
        <v>5</v>
      </c>
      <c r="P11" s="419">
        <f>IF($BK$14+$BK$15&gt;0,$BK$14,"")</f>
      </c>
      <c r="Q11" s="414"/>
      <c r="R11" s="415"/>
      <c r="S11" s="416"/>
      <c r="T11" s="417">
        <f>IF($BB$8+$BB$9&gt;0,$BB$8,"")</f>
      </c>
      <c r="U11" s="418" t="s">
        <v>5</v>
      </c>
      <c r="V11" s="419">
        <f>IF($BB$8+$BB$9&gt;0,$BB$9,"")</f>
      </c>
      <c r="W11" s="417">
        <f>IF($BH$17+$BH$18&gt;0,$BH$17,"")</f>
      </c>
      <c r="X11" s="418" t="s">
        <v>5</v>
      </c>
      <c r="Y11" s="419">
        <f>IF($BH$17+$BH$18&gt;0,$BH$18,"")</f>
      </c>
      <c r="Z11" s="417">
        <f>IF($AY$27+$AY$28&gt;0,$AY$27,"")</f>
      </c>
      <c r="AA11" s="420" t="s">
        <v>5</v>
      </c>
      <c r="AB11" s="419">
        <f>IF($AY$27+$AY$28&gt;0,$AY$28,"")</f>
      </c>
      <c r="AC11" s="417">
        <f>IF($BE$36+$BE$37&gt;0,$BE$36,"")</f>
      </c>
      <c r="AD11" s="418" t="s">
        <v>5</v>
      </c>
      <c r="AE11" s="419">
        <f>IF($BE$36+$BE$37&gt;0,$BE$37,"")</f>
      </c>
      <c r="AF11" s="417">
        <f>IF($AY$20+$AY$21&gt;0,$AY$20,"")</f>
      </c>
      <c r="AG11" s="418" t="s">
        <v>5</v>
      </c>
      <c r="AH11" s="419">
        <f>IF($AY$20+$AY$21&gt;0,$AY$21,"")</f>
      </c>
      <c r="AI11" s="417">
        <f>IF($BE$8+$BE$9&gt;0,$BE$8,"")</f>
      </c>
      <c r="AJ11" s="418" t="s">
        <v>5</v>
      </c>
      <c r="AK11" s="419">
        <f>IF($BE$8+$BE$9&gt;0,$BE$9,"")</f>
      </c>
      <c r="AL11" s="417">
        <f>IF($BH$30+$BH$31&gt;0,$BH$30,"")</f>
      </c>
      <c r="AM11" s="418" t="s">
        <v>5</v>
      </c>
      <c r="AN11" s="420">
        <f>IF($BH$30+$BH$31&gt;0,$BH$31,"")</f>
      </c>
      <c r="AO11" s="477">
        <f t="shared" si="4"/>
        <v>0</v>
      </c>
      <c r="AP11" s="478" t="s">
        <v>5</v>
      </c>
      <c r="AQ11" s="479">
        <f t="shared" si="5"/>
        <v>0</v>
      </c>
      <c r="AR11" s="470">
        <f t="shared" si="6"/>
        <v>0</v>
      </c>
      <c r="AS11" s="486">
        <f t="shared" si="7"/>
        <v>0</v>
      </c>
      <c r="AT11" s="487" t="s">
        <v>5</v>
      </c>
      <c r="AU11" s="488">
        <f t="shared" si="8"/>
        <v>0</v>
      </c>
      <c r="AV11" s="471">
        <f t="shared" si="9"/>
        <v>3</v>
      </c>
      <c r="AW11" s="376"/>
      <c r="AX11" s="386">
        <f>$K$25</f>
        <v>4</v>
      </c>
      <c r="AY11" s="387"/>
      <c r="AZ11" s="388"/>
      <c r="BA11" s="386">
        <f>$K$22</f>
        <v>2</v>
      </c>
      <c r="BB11" s="387"/>
      <c r="BC11" s="389"/>
      <c r="BD11" s="386">
        <f>$K$28</f>
        <v>6</v>
      </c>
      <c r="BE11" s="387"/>
      <c r="BF11" s="389"/>
      <c r="BG11" s="386">
        <f>$K$21</f>
        <v>1</v>
      </c>
      <c r="BH11" s="387"/>
      <c r="BI11" s="390"/>
      <c r="BJ11" s="391">
        <f>$K$21</f>
        <v>1</v>
      </c>
      <c r="BK11" s="387"/>
      <c r="BL11" s="380"/>
      <c r="BM11" s="381"/>
      <c r="BN11" s="381"/>
      <c r="BO11" s="381"/>
      <c r="BP11" s="381"/>
      <c r="BQ11" s="381"/>
      <c r="BR11" s="381"/>
      <c r="BS11" s="381"/>
      <c r="BT11" s="381"/>
      <c r="BU11" s="381"/>
      <c r="BV11" s="381"/>
      <c r="BW11" s="381"/>
      <c r="BX11" s="381"/>
      <c r="BY11" s="381"/>
      <c r="BZ11" s="381"/>
      <c r="CA11" s="381"/>
      <c r="CB11" s="381"/>
      <c r="CC11" s="381"/>
      <c r="CD11" s="381"/>
      <c r="CE11" s="381"/>
      <c r="CF11" s="381"/>
      <c r="CG11" s="381"/>
      <c r="CH11" s="381"/>
      <c r="CI11" s="381"/>
      <c r="CJ11" s="381"/>
      <c r="CK11" s="381"/>
      <c r="CL11" s="381"/>
      <c r="CM11" s="381"/>
      <c r="CN11" s="381"/>
      <c r="CO11" s="381"/>
      <c r="CP11" s="381"/>
      <c r="CQ11" s="381"/>
      <c r="CR11" s="381"/>
      <c r="CS11" s="381"/>
      <c r="CT11" s="381"/>
      <c r="CU11" s="381"/>
      <c r="CV11" s="381"/>
      <c r="CW11" s="381"/>
      <c r="CX11" s="381"/>
      <c r="CY11" s="381"/>
      <c r="CZ11" s="381"/>
      <c r="DA11" s="381"/>
      <c r="DB11" s="381"/>
      <c r="DC11" s="381"/>
      <c r="DD11" s="381"/>
      <c r="DE11" s="381"/>
      <c r="DF11" s="381"/>
      <c r="DG11" s="381"/>
      <c r="DH11" s="381"/>
      <c r="DI11" s="381"/>
      <c r="DJ11" s="381"/>
      <c r="DK11" s="381"/>
      <c r="DL11" s="381"/>
      <c r="DM11" s="381"/>
      <c r="DN11" s="381"/>
      <c r="DO11" s="381"/>
      <c r="DP11" s="381"/>
      <c r="DQ11" s="381"/>
      <c r="DR11" s="381"/>
      <c r="DS11" s="381"/>
      <c r="DT11" s="381"/>
      <c r="DU11" s="381"/>
      <c r="DV11" s="381"/>
      <c r="DW11" s="381"/>
      <c r="DX11" s="381"/>
      <c r="DY11" s="381"/>
      <c r="DZ11" s="381"/>
      <c r="EA11" s="381"/>
      <c r="EB11" s="381"/>
      <c r="EC11" s="381"/>
      <c r="ED11" s="381"/>
      <c r="EE11" s="381"/>
      <c r="EF11" s="381"/>
      <c r="EG11" s="381"/>
      <c r="EH11" s="381"/>
      <c r="EI11" s="381"/>
      <c r="EJ11" s="381"/>
      <c r="EK11" s="381"/>
      <c r="EL11" s="381"/>
      <c r="EM11" s="381"/>
      <c r="EN11" s="381"/>
      <c r="EO11" s="381"/>
      <c r="EP11" s="381"/>
      <c r="EQ11" s="381"/>
      <c r="ER11" s="381"/>
      <c r="ES11" s="381"/>
      <c r="ET11" s="381"/>
      <c r="EU11" s="381"/>
      <c r="EV11" s="381"/>
      <c r="EW11" s="381"/>
      <c r="EX11" s="381"/>
      <c r="EY11" s="381"/>
      <c r="EZ11" s="381"/>
      <c r="FA11" s="381"/>
      <c r="FB11" s="381"/>
      <c r="FC11" s="381"/>
      <c r="FD11" s="381"/>
      <c r="FE11" s="381"/>
      <c r="FF11" s="381"/>
      <c r="FG11" s="381"/>
      <c r="FH11" s="381"/>
      <c r="FI11" s="381"/>
      <c r="FJ11" s="381"/>
      <c r="FK11" s="381"/>
      <c r="FL11" s="381"/>
      <c r="FM11" s="381"/>
      <c r="FN11" s="381"/>
      <c r="FO11" s="381"/>
      <c r="FP11" s="381"/>
      <c r="FQ11" s="381"/>
      <c r="FR11" s="381"/>
      <c r="FS11" s="381"/>
      <c r="FT11" s="381"/>
      <c r="FU11" s="381"/>
      <c r="FV11" s="381"/>
      <c r="FW11" s="381"/>
      <c r="FX11" s="381"/>
      <c r="FY11" s="381"/>
      <c r="FZ11" s="381"/>
      <c r="GA11" s="381"/>
      <c r="GB11" s="381"/>
      <c r="GC11" s="381"/>
      <c r="GD11" s="381"/>
      <c r="GE11" s="381"/>
      <c r="GF11" s="381"/>
      <c r="GG11" s="381"/>
      <c r="GH11" s="381"/>
      <c r="GI11" s="381"/>
      <c r="GJ11" s="381"/>
      <c r="GK11" s="381"/>
      <c r="GL11" s="381"/>
      <c r="GM11" s="381"/>
      <c r="GN11" s="381"/>
      <c r="GO11" s="381"/>
      <c r="GP11" s="381"/>
      <c r="GQ11" s="381"/>
      <c r="GR11" s="381"/>
      <c r="GS11" s="381"/>
      <c r="GT11" s="381"/>
      <c r="GU11" s="381"/>
      <c r="GV11" s="381"/>
      <c r="GW11" s="381"/>
      <c r="GX11" s="381"/>
      <c r="GY11" s="381"/>
      <c r="GZ11" s="381"/>
      <c r="HA11" s="381"/>
      <c r="HB11" s="381"/>
      <c r="HC11" s="381"/>
      <c r="HD11" s="381"/>
      <c r="HE11" s="381"/>
      <c r="HF11" s="381"/>
      <c r="HG11" s="381"/>
      <c r="HH11" s="381"/>
      <c r="HI11" s="381"/>
      <c r="HJ11" s="381"/>
      <c r="HK11" s="381"/>
      <c r="HL11" s="381"/>
      <c r="HM11" s="381"/>
      <c r="HN11" s="381"/>
      <c r="HO11" s="381"/>
      <c r="HP11" s="381"/>
      <c r="HQ11" s="381"/>
      <c r="HR11" s="381"/>
      <c r="HS11" s="381"/>
      <c r="HT11" s="381"/>
      <c r="HU11" s="381"/>
      <c r="HV11" s="381"/>
      <c r="HW11" s="381"/>
      <c r="HX11" s="381"/>
      <c r="HY11" s="381"/>
      <c r="HZ11" s="381"/>
      <c r="IA11" s="381"/>
      <c r="IB11" s="381"/>
      <c r="IC11" s="381"/>
      <c r="ID11" s="381"/>
      <c r="IE11" s="381"/>
      <c r="IF11" s="381"/>
      <c r="IG11" s="381"/>
      <c r="IH11" s="381"/>
      <c r="II11" s="381"/>
      <c r="IJ11" s="381"/>
      <c r="IK11" s="381"/>
      <c r="IL11" s="381"/>
      <c r="IM11" s="381"/>
    </row>
    <row r="12" spans="1:247" ht="34.5" customHeight="1" thickBot="1">
      <c r="A12" s="374"/>
      <c r="B12" s="392">
        <f t="shared" si="0"/>
        <v>1.0112</v>
      </c>
      <c r="C12" s="393">
        <f t="shared" si="1"/>
        <v>4</v>
      </c>
      <c r="D12" s="394">
        <f>$K$25</f>
        <v>4</v>
      </c>
      <c r="E12" s="395">
        <f>$AR$12</f>
        <v>0</v>
      </c>
      <c r="F12" s="396">
        <f>SUM($AS$12-$AU$12)</f>
        <v>0</v>
      </c>
      <c r="G12" s="397">
        <f>SMALL($B$9:$B$18,4)</f>
        <v>1.0112</v>
      </c>
      <c r="H12" s="398">
        <f t="shared" si="2"/>
        <v>4</v>
      </c>
      <c r="I12" s="399">
        <f ca="1" t="shared" si="3"/>
        <v>4</v>
      </c>
      <c r="J12" s="400">
        <f>$K$25</f>
        <v>4</v>
      </c>
      <c r="K12" s="411">
        <f>IF($BK$11+$BK$12&gt;0,$BK$12,"")</f>
      </c>
      <c r="L12" s="412" t="s">
        <v>5</v>
      </c>
      <c r="M12" s="413">
        <f>IF($BK$11+$BK$12&gt;0,$BK$11,"")</f>
      </c>
      <c r="N12" s="417">
        <f>IF($BH$33+$BH$34&gt;0,$BH$34,"")</f>
      </c>
      <c r="O12" s="418" t="s">
        <v>5</v>
      </c>
      <c r="P12" s="419">
        <f>IF($BH$33+$BH$34&gt;0,$BH$33,"")</f>
      </c>
      <c r="Q12" s="417">
        <f>IF($BB$8+$BB$9&gt;0,$BB$9,"")</f>
      </c>
      <c r="R12" s="418" t="s">
        <v>5</v>
      </c>
      <c r="S12" s="419">
        <f>IF($BB$8+$BB$9&gt;0,$BB$8,"")</f>
      </c>
      <c r="T12" s="422"/>
      <c r="U12" s="423"/>
      <c r="V12" s="424"/>
      <c r="W12" s="417">
        <f>IF($AY$30+$AY$31&gt;0,$AY$30,"")</f>
      </c>
      <c r="X12" s="418" t="s">
        <v>5</v>
      </c>
      <c r="Y12" s="419">
        <f>IF($AY$30+$AY$31&gt;0,$AY$31,"")</f>
      </c>
      <c r="Z12" s="417">
        <f>IF($BE$33+$BE$34&gt;0,$BE$33,"")</f>
      </c>
      <c r="AA12" s="418" t="s">
        <v>5</v>
      </c>
      <c r="AB12" s="419">
        <f>IF($BE$33+$BE$34&gt;0,$BE$34,"")</f>
      </c>
      <c r="AC12" s="417">
        <f>IF($AY$11+$AY$12&gt;0,$AY$11,"")</f>
      </c>
      <c r="AD12" s="418" t="s">
        <v>5</v>
      </c>
      <c r="AE12" s="419">
        <f>IF($AY$11+$AY$12&gt;0,$AY$12,"")</f>
      </c>
      <c r="AF12" s="417">
        <f>IF($BE$20+$BE$21&gt;0,$BE$20,"")</f>
      </c>
      <c r="AG12" s="418" t="s">
        <v>5</v>
      </c>
      <c r="AH12" s="419">
        <f>IF($BE$20+$BE$21&gt;0,$BE$21,"")</f>
      </c>
      <c r="AI12" s="417">
        <f>IF($BB$24+$BB$25&gt;0,$BB$24,"")</f>
      </c>
      <c r="AJ12" s="418" t="s">
        <v>5</v>
      </c>
      <c r="AK12" s="419">
        <f>IF($BB$24+$BB$25&gt;0,$BB$25,"")</f>
      </c>
      <c r="AL12" s="417">
        <f>IF($BH$20+$BH$21&gt;0,$BH$20,"")</f>
      </c>
      <c r="AM12" s="418" t="s">
        <v>5</v>
      </c>
      <c r="AN12" s="420">
        <f>IF($BH$20+$BH$21&gt;0,$BH$21,"")</f>
      </c>
      <c r="AO12" s="477">
        <f t="shared" si="4"/>
        <v>0</v>
      </c>
      <c r="AP12" s="478" t="s">
        <v>5</v>
      </c>
      <c r="AQ12" s="479">
        <f t="shared" si="5"/>
        <v>0</v>
      </c>
      <c r="AR12" s="470">
        <f t="shared" si="6"/>
        <v>0</v>
      </c>
      <c r="AS12" s="486">
        <f t="shared" si="7"/>
        <v>0</v>
      </c>
      <c r="AT12" s="487" t="s">
        <v>5</v>
      </c>
      <c r="AU12" s="488">
        <f t="shared" si="8"/>
        <v>0</v>
      </c>
      <c r="AV12" s="471">
        <f t="shared" si="9"/>
        <v>4</v>
      </c>
      <c r="AW12" s="376"/>
      <c r="AX12" s="409">
        <f>$K$30</f>
        <v>7</v>
      </c>
      <c r="AY12" s="410"/>
      <c r="AZ12" s="388"/>
      <c r="BA12" s="409">
        <f>$K$27</f>
        <v>5</v>
      </c>
      <c r="BB12" s="410"/>
      <c r="BC12" s="389"/>
      <c r="BD12" s="409">
        <f>$K$34</f>
        <v>10</v>
      </c>
      <c r="BE12" s="410"/>
      <c r="BF12" s="389"/>
      <c r="BG12" s="425">
        <f>$K$30</f>
        <v>7</v>
      </c>
      <c r="BH12" s="410"/>
      <c r="BI12" s="390"/>
      <c r="BJ12" s="409">
        <f>$K$25</f>
        <v>4</v>
      </c>
      <c r="BK12" s="410"/>
      <c r="BL12" s="380"/>
      <c r="BM12" s="381"/>
      <c r="BN12" s="381"/>
      <c r="BO12" s="381"/>
      <c r="BP12" s="381"/>
      <c r="BQ12" s="381"/>
      <c r="BR12" s="381"/>
      <c r="BS12" s="381"/>
      <c r="BT12" s="381"/>
      <c r="BU12" s="381"/>
      <c r="BV12" s="381"/>
      <c r="BW12" s="381"/>
      <c r="BX12" s="381"/>
      <c r="BY12" s="381"/>
      <c r="BZ12" s="381"/>
      <c r="CA12" s="381"/>
      <c r="CB12" s="381"/>
      <c r="CC12" s="381"/>
      <c r="CD12" s="381"/>
      <c r="CE12" s="381"/>
      <c r="CF12" s="381"/>
      <c r="CG12" s="381"/>
      <c r="CH12" s="381"/>
      <c r="CI12" s="381"/>
      <c r="CJ12" s="381"/>
      <c r="CK12" s="381"/>
      <c r="CL12" s="381"/>
      <c r="CM12" s="381"/>
      <c r="CN12" s="381"/>
      <c r="CO12" s="381"/>
      <c r="CP12" s="381"/>
      <c r="CQ12" s="381"/>
      <c r="CR12" s="381"/>
      <c r="CS12" s="381"/>
      <c r="CT12" s="381"/>
      <c r="CU12" s="381"/>
      <c r="CV12" s="381"/>
      <c r="CW12" s="381"/>
      <c r="CX12" s="381"/>
      <c r="CY12" s="381"/>
      <c r="CZ12" s="381"/>
      <c r="DA12" s="381"/>
      <c r="DB12" s="381"/>
      <c r="DC12" s="381"/>
      <c r="DD12" s="381"/>
      <c r="DE12" s="381"/>
      <c r="DF12" s="381"/>
      <c r="DG12" s="381"/>
      <c r="DH12" s="381"/>
      <c r="DI12" s="381"/>
      <c r="DJ12" s="381"/>
      <c r="DK12" s="381"/>
      <c r="DL12" s="381"/>
      <c r="DM12" s="381"/>
      <c r="DN12" s="381"/>
      <c r="DO12" s="381"/>
      <c r="DP12" s="381"/>
      <c r="DQ12" s="381"/>
      <c r="DR12" s="381"/>
      <c r="DS12" s="381"/>
      <c r="DT12" s="381"/>
      <c r="DU12" s="381"/>
      <c r="DV12" s="381"/>
      <c r="DW12" s="381"/>
      <c r="DX12" s="381"/>
      <c r="DY12" s="381"/>
      <c r="DZ12" s="381"/>
      <c r="EA12" s="381"/>
      <c r="EB12" s="381"/>
      <c r="EC12" s="381"/>
      <c r="ED12" s="381"/>
      <c r="EE12" s="381"/>
      <c r="EF12" s="381"/>
      <c r="EG12" s="381"/>
      <c r="EH12" s="381"/>
      <c r="EI12" s="381"/>
      <c r="EJ12" s="381"/>
      <c r="EK12" s="381"/>
      <c r="EL12" s="381"/>
      <c r="EM12" s="381"/>
      <c r="EN12" s="381"/>
      <c r="EO12" s="381"/>
      <c r="EP12" s="381"/>
      <c r="EQ12" s="381"/>
      <c r="ER12" s="381"/>
      <c r="ES12" s="381"/>
      <c r="ET12" s="381"/>
      <c r="EU12" s="381"/>
      <c r="EV12" s="381"/>
      <c r="EW12" s="381"/>
      <c r="EX12" s="381"/>
      <c r="EY12" s="381"/>
      <c r="EZ12" s="381"/>
      <c r="FA12" s="381"/>
      <c r="FB12" s="381"/>
      <c r="FC12" s="381"/>
      <c r="FD12" s="381"/>
      <c r="FE12" s="381"/>
      <c r="FF12" s="381"/>
      <c r="FG12" s="381"/>
      <c r="FH12" s="381"/>
      <c r="FI12" s="381"/>
      <c r="FJ12" s="381"/>
      <c r="FK12" s="381"/>
      <c r="FL12" s="381"/>
      <c r="FM12" s="381"/>
      <c r="FN12" s="381"/>
      <c r="FO12" s="381"/>
      <c r="FP12" s="381"/>
      <c r="FQ12" s="381"/>
      <c r="FR12" s="381"/>
      <c r="FS12" s="381"/>
      <c r="FT12" s="381"/>
      <c r="FU12" s="381"/>
      <c r="FV12" s="381"/>
      <c r="FW12" s="381"/>
      <c r="FX12" s="381"/>
      <c r="FY12" s="381"/>
      <c r="FZ12" s="381"/>
      <c r="GA12" s="381"/>
      <c r="GB12" s="381"/>
      <c r="GC12" s="381"/>
      <c r="GD12" s="381"/>
      <c r="GE12" s="381"/>
      <c r="GF12" s="381"/>
      <c r="GG12" s="381"/>
      <c r="GH12" s="381"/>
      <c r="GI12" s="381"/>
      <c r="GJ12" s="381"/>
      <c r="GK12" s="381"/>
      <c r="GL12" s="381"/>
      <c r="GM12" s="381"/>
      <c r="GN12" s="381"/>
      <c r="GO12" s="381"/>
      <c r="GP12" s="381"/>
      <c r="GQ12" s="381"/>
      <c r="GR12" s="381"/>
      <c r="GS12" s="381"/>
      <c r="GT12" s="381"/>
      <c r="GU12" s="381"/>
      <c r="GV12" s="381"/>
      <c r="GW12" s="381"/>
      <c r="GX12" s="381"/>
      <c r="GY12" s="381"/>
      <c r="GZ12" s="381"/>
      <c r="HA12" s="381"/>
      <c r="HB12" s="381"/>
      <c r="HC12" s="381"/>
      <c r="HD12" s="381"/>
      <c r="HE12" s="381"/>
      <c r="HF12" s="381"/>
      <c r="HG12" s="381"/>
      <c r="HH12" s="381"/>
      <c r="HI12" s="381"/>
      <c r="HJ12" s="381"/>
      <c r="HK12" s="381"/>
      <c r="HL12" s="381"/>
      <c r="HM12" s="381"/>
      <c r="HN12" s="381"/>
      <c r="HO12" s="381"/>
      <c r="HP12" s="381"/>
      <c r="HQ12" s="381"/>
      <c r="HR12" s="381"/>
      <c r="HS12" s="381"/>
      <c r="HT12" s="381"/>
      <c r="HU12" s="381"/>
      <c r="HV12" s="381"/>
      <c r="HW12" s="381"/>
      <c r="HX12" s="381"/>
      <c r="HY12" s="381"/>
      <c r="HZ12" s="381"/>
      <c r="IA12" s="381"/>
      <c r="IB12" s="381"/>
      <c r="IC12" s="381"/>
      <c r="ID12" s="381"/>
      <c r="IE12" s="381"/>
      <c r="IF12" s="381"/>
      <c r="IG12" s="381"/>
      <c r="IH12" s="381"/>
      <c r="II12" s="381"/>
      <c r="IJ12" s="381"/>
      <c r="IK12" s="381"/>
      <c r="IL12" s="381"/>
      <c r="IM12" s="381"/>
    </row>
    <row r="13" spans="1:247" ht="34.5" customHeight="1">
      <c r="A13" s="374"/>
      <c r="B13" s="392">
        <f t="shared" si="0"/>
        <v>1.0113</v>
      </c>
      <c r="C13" s="393">
        <f t="shared" si="1"/>
        <v>5</v>
      </c>
      <c r="D13" s="394">
        <f>$K$27</f>
        <v>5</v>
      </c>
      <c r="E13" s="395">
        <f>$AR$13</f>
        <v>0</v>
      </c>
      <c r="F13" s="396">
        <f>SUM($AS$13-$AU$13)</f>
        <v>0</v>
      </c>
      <c r="G13" s="397">
        <f>SMALL($B$9:$B$18,5)</f>
        <v>1.0113</v>
      </c>
      <c r="H13" s="398">
        <f t="shared" si="2"/>
        <v>5</v>
      </c>
      <c r="I13" s="399">
        <f ca="1" t="shared" si="3"/>
        <v>5</v>
      </c>
      <c r="J13" s="400">
        <f>$K$27</f>
        <v>5</v>
      </c>
      <c r="K13" s="411">
        <f>IF($BH$36+$BH$37&gt;0,$BH$37,"")</f>
      </c>
      <c r="L13" s="412" t="s">
        <v>5</v>
      </c>
      <c r="M13" s="413">
        <f>IF($BH$36+$BH$37&gt;0,$BH$36,"")</f>
      </c>
      <c r="N13" s="417">
        <f>IF($BB$11+$BB$12&gt;0,$BB$12,"")</f>
      </c>
      <c r="O13" s="418" t="s">
        <v>5</v>
      </c>
      <c r="P13" s="419">
        <f>IF($BB$11+$BB$12&gt;0,$BB$11,"")</f>
      </c>
      <c r="Q13" s="417">
        <f>IF($BH$17+$BH$18&gt;0,$BH$18,"")</f>
      </c>
      <c r="R13" s="418" t="s">
        <v>5</v>
      </c>
      <c r="S13" s="419">
        <f>IF($BH$17+$BH$18&gt;0,$BH$17,"")</f>
      </c>
      <c r="T13" s="417">
        <f>IF($AY$30+$AY$31&gt;0,$AY$31,"")</f>
      </c>
      <c r="U13" s="418" t="s">
        <v>5</v>
      </c>
      <c r="V13" s="419">
        <f>IF($AY$30+$AY$31&gt;0,$AY$30,"")</f>
      </c>
      <c r="W13" s="422"/>
      <c r="X13" s="415"/>
      <c r="Y13" s="424"/>
      <c r="Z13" s="417">
        <f>IF($AY$14+$AY$15&gt;0,$AY$14,"")</f>
      </c>
      <c r="AA13" s="420" t="s">
        <v>5</v>
      </c>
      <c r="AB13" s="419">
        <f>IF($AY$14+$AY$15&gt;0,$AY$15,"")</f>
      </c>
      <c r="AC13" s="417">
        <f>IF($BE$17+$BE$18&gt;0,$BE$17,"")</f>
      </c>
      <c r="AD13" s="418" t="s">
        <v>5</v>
      </c>
      <c r="AE13" s="419">
        <f>IF($BE$17+$BE$18&gt;0,$BE$18,"")</f>
      </c>
      <c r="AF13" s="417">
        <f>IF($BB$27+$BB$28&gt;0,$BB$27,"")</f>
      </c>
      <c r="AG13" s="418" t="s">
        <v>5</v>
      </c>
      <c r="AH13" s="419">
        <f>IF($BB$27+$BB$28&gt;0,$BB$28,"")</f>
      </c>
      <c r="AI13" s="417">
        <f>IF($BK$20+$BK$21&gt;0,$BK$20,"")</f>
      </c>
      <c r="AJ13" s="418" t="s">
        <v>5</v>
      </c>
      <c r="AK13" s="419">
        <f>IF($BK$20+$BK$21&gt;0,$BK$21,"")</f>
      </c>
      <c r="AL13" s="417">
        <f>IF($BE$24+$BE$25&gt;0,$BE$24,"")</f>
      </c>
      <c r="AM13" s="418" t="s">
        <v>5</v>
      </c>
      <c r="AN13" s="420">
        <f>IF($BE$24+$BE$25&gt;0,$BE$25,"")</f>
      </c>
      <c r="AO13" s="477">
        <f t="shared" si="4"/>
        <v>0</v>
      </c>
      <c r="AP13" s="478" t="s">
        <v>5</v>
      </c>
      <c r="AQ13" s="479">
        <f t="shared" si="5"/>
        <v>0</v>
      </c>
      <c r="AR13" s="470">
        <f t="shared" si="6"/>
        <v>0</v>
      </c>
      <c r="AS13" s="486">
        <f t="shared" si="7"/>
        <v>0</v>
      </c>
      <c r="AT13" s="487" t="s">
        <v>5</v>
      </c>
      <c r="AU13" s="488">
        <f t="shared" si="8"/>
        <v>0</v>
      </c>
      <c r="AV13" s="471">
        <f t="shared" si="9"/>
        <v>5</v>
      </c>
      <c r="AW13" s="376"/>
      <c r="AX13" s="426"/>
      <c r="AY13" s="427"/>
      <c r="AZ13" s="427"/>
      <c r="BA13" s="427"/>
      <c r="BB13" s="427"/>
      <c r="BC13" s="427"/>
      <c r="BD13" s="427"/>
      <c r="BE13" s="427"/>
      <c r="BF13" s="427"/>
      <c r="BG13" s="427"/>
      <c r="BH13" s="427"/>
      <c r="BI13" s="427"/>
      <c r="BJ13" s="427"/>
      <c r="BK13" s="388"/>
      <c r="BL13" s="380"/>
      <c r="BM13" s="381"/>
      <c r="BN13" s="381"/>
      <c r="BO13" s="381"/>
      <c r="BP13" s="381"/>
      <c r="BQ13" s="381"/>
      <c r="BR13" s="381"/>
      <c r="BS13" s="381"/>
      <c r="BT13" s="381"/>
      <c r="BU13" s="381"/>
      <c r="BV13" s="381"/>
      <c r="BW13" s="381"/>
      <c r="BX13" s="381"/>
      <c r="BY13" s="381"/>
      <c r="BZ13" s="381"/>
      <c r="CA13" s="381"/>
      <c r="CB13" s="381"/>
      <c r="CC13" s="381"/>
      <c r="CD13" s="381"/>
      <c r="CE13" s="381"/>
      <c r="CF13" s="381"/>
      <c r="CG13" s="381"/>
      <c r="CH13" s="381"/>
      <c r="CI13" s="381"/>
      <c r="CJ13" s="381"/>
      <c r="CK13" s="381"/>
      <c r="CL13" s="381"/>
      <c r="CM13" s="381"/>
      <c r="CN13" s="381"/>
      <c r="CO13" s="381"/>
      <c r="CP13" s="381"/>
      <c r="CQ13" s="381"/>
      <c r="CR13" s="381"/>
      <c r="CS13" s="381"/>
      <c r="CT13" s="381"/>
      <c r="CU13" s="381"/>
      <c r="CV13" s="381"/>
      <c r="CW13" s="381"/>
      <c r="CX13" s="381"/>
      <c r="CY13" s="381"/>
      <c r="CZ13" s="381"/>
      <c r="DA13" s="381"/>
      <c r="DB13" s="381"/>
      <c r="DC13" s="381"/>
      <c r="DD13" s="381"/>
      <c r="DE13" s="381"/>
      <c r="DF13" s="381"/>
      <c r="DG13" s="381"/>
      <c r="DH13" s="381"/>
      <c r="DI13" s="381"/>
      <c r="DJ13" s="381"/>
      <c r="DK13" s="381"/>
      <c r="DL13" s="381"/>
      <c r="DM13" s="381"/>
      <c r="DN13" s="381"/>
      <c r="DO13" s="381"/>
      <c r="DP13" s="381"/>
      <c r="DQ13" s="381"/>
      <c r="DR13" s="381"/>
      <c r="DS13" s="381"/>
      <c r="DT13" s="381"/>
      <c r="DU13" s="381"/>
      <c r="DV13" s="381"/>
      <c r="DW13" s="381"/>
      <c r="DX13" s="381"/>
      <c r="DY13" s="381"/>
      <c r="DZ13" s="381"/>
      <c r="EA13" s="381"/>
      <c r="EB13" s="381"/>
      <c r="EC13" s="381"/>
      <c r="ED13" s="381"/>
      <c r="EE13" s="381"/>
      <c r="EF13" s="381"/>
      <c r="EG13" s="381"/>
      <c r="EH13" s="381"/>
      <c r="EI13" s="381"/>
      <c r="EJ13" s="381"/>
      <c r="EK13" s="381"/>
      <c r="EL13" s="381"/>
      <c r="EM13" s="381"/>
      <c r="EN13" s="381"/>
      <c r="EO13" s="381"/>
      <c r="EP13" s="381"/>
      <c r="EQ13" s="381"/>
      <c r="ER13" s="381"/>
      <c r="ES13" s="381"/>
      <c r="ET13" s="381"/>
      <c r="EU13" s="381"/>
      <c r="EV13" s="381"/>
      <c r="EW13" s="381"/>
      <c r="EX13" s="381"/>
      <c r="EY13" s="381"/>
      <c r="EZ13" s="381"/>
      <c r="FA13" s="381"/>
      <c r="FB13" s="381"/>
      <c r="FC13" s="381"/>
      <c r="FD13" s="381"/>
      <c r="FE13" s="381"/>
      <c r="FF13" s="381"/>
      <c r="FG13" s="381"/>
      <c r="FH13" s="381"/>
      <c r="FI13" s="381"/>
      <c r="FJ13" s="381"/>
      <c r="FK13" s="381"/>
      <c r="FL13" s="381"/>
      <c r="FM13" s="381"/>
      <c r="FN13" s="381"/>
      <c r="FO13" s="381"/>
      <c r="FP13" s="381"/>
      <c r="FQ13" s="381"/>
      <c r="FR13" s="381"/>
      <c r="FS13" s="381"/>
      <c r="FT13" s="381"/>
      <c r="FU13" s="381"/>
      <c r="FV13" s="381"/>
      <c r="FW13" s="381"/>
      <c r="FX13" s="381"/>
      <c r="FY13" s="381"/>
      <c r="FZ13" s="381"/>
      <c r="GA13" s="381"/>
      <c r="GB13" s="381"/>
      <c r="GC13" s="381"/>
      <c r="GD13" s="381"/>
      <c r="GE13" s="381"/>
      <c r="GF13" s="381"/>
      <c r="GG13" s="381"/>
      <c r="GH13" s="381"/>
      <c r="GI13" s="381"/>
      <c r="GJ13" s="381"/>
      <c r="GK13" s="381"/>
      <c r="GL13" s="381"/>
      <c r="GM13" s="381"/>
      <c r="GN13" s="381"/>
      <c r="GO13" s="381"/>
      <c r="GP13" s="381"/>
      <c r="GQ13" s="381"/>
      <c r="GR13" s="381"/>
      <c r="GS13" s="381"/>
      <c r="GT13" s="381"/>
      <c r="GU13" s="381"/>
      <c r="GV13" s="381"/>
      <c r="GW13" s="381"/>
      <c r="GX13" s="381"/>
      <c r="GY13" s="381"/>
      <c r="GZ13" s="381"/>
      <c r="HA13" s="381"/>
      <c r="HB13" s="381"/>
      <c r="HC13" s="381"/>
      <c r="HD13" s="381"/>
      <c r="HE13" s="381"/>
      <c r="HF13" s="381"/>
      <c r="HG13" s="381"/>
      <c r="HH13" s="381"/>
      <c r="HI13" s="381"/>
      <c r="HJ13" s="381"/>
      <c r="HK13" s="381"/>
      <c r="HL13" s="381"/>
      <c r="HM13" s="381"/>
      <c r="HN13" s="381"/>
      <c r="HO13" s="381"/>
      <c r="HP13" s="381"/>
      <c r="HQ13" s="381"/>
      <c r="HR13" s="381"/>
      <c r="HS13" s="381"/>
      <c r="HT13" s="381"/>
      <c r="HU13" s="381"/>
      <c r="HV13" s="381"/>
      <c r="HW13" s="381"/>
      <c r="HX13" s="381"/>
      <c r="HY13" s="381"/>
      <c r="HZ13" s="381"/>
      <c r="IA13" s="381"/>
      <c r="IB13" s="381"/>
      <c r="IC13" s="381"/>
      <c r="ID13" s="381"/>
      <c r="IE13" s="381"/>
      <c r="IF13" s="381"/>
      <c r="IG13" s="381"/>
      <c r="IH13" s="381"/>
      <c r="II13" s="381"/>
      <c r="IJ13" s="381"/>
      <c r="IK13" s="381"/>
      <c r="IL13" s="381"/>
      <c r="IM13" s="381"/>
    </row>
    <row r="14" spans="1:247" ht="34.5" customHeight="1">
      <c r="A14" s="374"/>
      <c r="B14" s="392">
        <f t="shared" si="0"/>
        <v>1.0114</v>
      </c>
      <c r="C14" s="393">
        <f t="shared" si="1"/>
        <v>6</v>
      </c>
      <c r="D14" s="394">
        <f>$K$28</f>
        <v>6</v>
      </c>
      <c r="E14" s="395">
        <f>$AR$14</f>
        <v>0</v>
      </c>
      <c r="F14" s="396">
        <f>SUM($AS$14-$AU$14)</f>
        <v>0</v>
      </c>
      <c r="G14" s="397">
        <f>SMALL($B$9:$B$18,6)</f>
        <v>1.0114</v>
      </c>
      <c r="H14" s="398">
        <f t="shared" si="2"/>
        <v>6</v>
      </c>
      <c r="I14" s="399">
        <f ca="1" t="shared" si="3"/>
        <v>6</v>
      </c>
      <c r="J14" s="400">
        <f>$K$28</f>
        <v>6</v>
      </c>
      <c r="K14" s="411">
        <f>IF($BB$20+$BB$21&gt;0,$BB$21,"")</f>
      </c>
      <c r="L14" s="412" t="s">
        <v>5</v>
      </c>
      <c r="M14" s="413">
        <f>IF($BB$20+$BB$21&gt;0,$BB$20,"")</f>
      </c>
      <c r="N14" s="417">
        <f>IF($BH$8+$BH$9&gt;0,$BH$9,"")</f>
      </c>
      <c r="O14" s="418" t="s">
        <v>5</v>
      </c>
      <c r="P14" s="419">
        <f>IF($BH$8+$BH$9&gt;0,$BH$8,"")</f>
      </c>
      <c r="Q14" s="417">
        <f>IF($AY$27+$AY$28&gt;0,$AY$28,"")</f>
      </c>
      <c r="R14" s="418" t="s">
        <v>5</v>
      </c>
      <c r="S14" s="419">
        <f>IF($AY$27+$AY$28&gt;0,$AY$27,"")</f>
      </c>
      <c r="T14" s="417">
        <f>IF($BE$33+$BE$34&gt;0,$BE$34,"")</f>
      </c>
      <c r="U14" s="418" t="s">
        <v>5</v>
      </c>
      <c r="V14" s="419">
        <f>IF($BE$33+$BE$34&gt;0,$BE$33,"")</f>
      </c>
      <c r="W14" s="417">
        <f>IF($AY$14+$AY$15&gt;0,$AY$15,"")</f>
      </c>
      <c r="X14" s="418" t="s">
        <v>5</v>
      </c>
      <c r="Y14" s="419">
        <f>IF($AY$14+$AY$15&gt;0,$AY$14,"")</f>
      </c>
      <c r="Z14" s="422"/>
      <c r="AA14" s="423"/>
      <c r="AB14" s="424"/>
      <c r="AC14" s="417">
        <f>IF($BB$30+$BB$31&gt;0,$BB$30,"")</f>
      </c>
      <c r="AD14" s="418" t="s">
        <v>5</v>
      </c>
      <c r="AE14" s="419">
        <f>IF($BB$30+$BB$31&gt;0,$BB$31,"")</f>
      </c>
      <c r="AF14" s="417">
        <f>IF($BK$8+$BK$9&gt;0,$BK$8,"")</f>
      </c>
      <c r="AG14" s="418" t="s">
        <v>5</v>
      </c>
      <c r="AH14" s="419">
        <f>IF($BK$8+$BK$9&gt;0,$BK$9,"")</f>
      </c>
      <c r="AI14" s="417">
        <f>IF($BH$27+$BH$28&gt;0,$BH$27,"")</f>
      </c>
      <c r="AJ14" s="418" t="s">
        <v>5</v>
      </c>
      <c r="AK14" s="419">
        <f>IF($BH$27+$BH$28&gt;0,$BH$28,"")</f>
      </c>
      <c r="AL14" s="417">
        <f>IF($BE$11+$BE$12&gt;0,$BE$11,"")</f>
      </c>
      <c r="AM14" s="418" t="s">
        <v>5</v>
      </c>
      <c r="AN14" s="420">
        <f>IF($BE$11+$BE$12&gt;0,$BE$12,"")</f>
      </c>
      <c r="AO14" s="477">
        <f t="shared" si="4"/>
        <v>0</v>
      </c>
      <c r="AP14" s="478" t="s">
        <v>5</v>
      </c>
      <c r="AQ14" s="479">
        <f t="shared" si="5"/>
        <v>0</v>
      </c>
      <c r="AR14" s="470">
        <f t="shared" si="6"/>
        <v>0</v>
      </c>
      <c r="AS14" s="486">
        <f t="shared" si="7"/>
        <v>0</v>
      </c>
      <c r="AT14" s="487" t="s">
        <v>5</v>
      </c>
      <c r="AU14" s="488">
        <f t="shared" si="8"/>
        <v>0</v>
      </c>
      <c r="AV14" s="471">
        <f t="shared" si="9"/>
        <v>6</v>
      </c>
      <c r="AW14" s="376"/>
      <c r="AX14" s="386">
        <f>$K$27</f>
        <v>5</v>
      </c>
      <c r="AY14" s="387"/>
      <c r="AZ14" s="388"/>
      <c r="BA14" s="386">
        <f>$K$31</f>
        <v>8</v>
      </c>
      <c r="BB14" s="387"/>
      <c r="BC14" s="389"/>
      <c r="BD14" s="386">
        <f>$K$21</f>
        <v>1</v>
      </c>
      <c r="BE14" s="387"/>
      <c r="BF14" s="389"/>
      <c r="BG14" s="391">
        <f>$K$31</f>
        <v>8</v>
      </c>
      <c r="BH14" s="387"/>
      <c r="BI14" s="390"/>
      <c r="BJ14" s="391">
        <f>$K$22</f>
        <v>2</v>
      </c>
      <c r="BK14" s="387"/>
      <c r="BL14" s="380"/>
      <c r="BM14" s="381"/>
      <c r="BN14" s="381"/>
      <c r="BO14" s="381"/>
      <c r="BP14" s="381"/>
      <c r="BQ14" s="381"/>
      <c r="BR14" s="381"/>
      <c r="BS14" s="381"/>
      <c r="BT14" s="381"/>
      <c r="BU14" s="381"/>
      <c r="BV14" s="381"/>
      <c r="BW14" s="381"/>
      <c r="BX14" s="381"/>
      <c r="BY14" s="381"/>
      <c r="BZ14" s="381"/>
      <c r="CA14" s="381"/>
      <c r="CB14" s="381"/>
      <c r="CC14" s="381"/>
      <c r="CD14" s="381"/>
      <c r="CE14" s="381"/>
      <c r="CF14" s="381"/>
      <c r="CG14" s="381"/>
      <c r="CH14" s="381"/>
      <c r="CI14" s="381"/>
      <c r="CJ14" s="381"/>
      <c r="CK14" s="381"/>
      <c r="CL14" s="381"/>
      <c r="CM14" s="381"/>
      <c r="CN14" s="381"/>
      <c r="CO14" s="381"/>
      <c r="CP14" s="381"/>
      <c r="CQ14" s="381"/>
      <c r="CR14" s="381"/>
      <c r="CS14" s="381"/>
      <c r="CT14" s="381"/>
      <c r="CU14" s="381"/>
      <c r="CV14" s="381"/>
      <c r="CW14" s="381"/>
      <c r="CX14" s="381"/>
      <c r="CY14" s="381"/>
      <c r="CZ14" s="381"/>
      <c r="DA14" s="381"/>
      <c r="DB14" s="381"/>
      <c r="DC14" s="381"/>
      <c r="DD14" s="381"/>
      <c r="DE14" s="381"/>
      <c r="DF14" s="381"/>
      <c r="DG14" s="381"/>
      <c r="DH14" s="381"/>
      <c r="DI14" s="381"/>
      <c r="DJ14" s="381"/>
      <c r="DK14" s="381"/>
      <c r="DL14" s="381"/>
      <c r="DM14" s="381"/>
      <c r="DN14" s="381"/>
      <c r="DO14" s="381"/>
      <c r="DP14" s="381"/>
      <c r="DQ14" s="381"/>
      <c r="DR14" s="381"/>
      <c r="DS14" s="381"/>
      <c r="DT14" s="381"/>
      <c r="DU14" s="381"/>
      <c r="DV14" s="381"/>
      <c r="DW14" s="381"/>
      <c r="DX14" s="381"/>
      <c r="DY14" s="381"/>
      <c r="DZ14" s="381"/>
      <c r="EA14" s="381"/>
      <c r="EB14" s="381"/>
      <c r="EC14" s="381"/>
      <c r="ED14" s="381"/>
      <c r="EE14" s="381"/>
      <c r="EF14" s="381"/>
      <c r="EG14" s="381"/>
      <c r="EH14" s="381"/>
      <c r="EI14" s="381"/>
      <c r="EJ14" s="381"/>
      <c r="EK14" s="381"/>
      <c r="EL14" s="381"/>
      <c r="EM14" s="381"/>
      <c r="EN14" s="381"/>
      <c r="EO14" s="381"/>
      <c r="EP14" s="381"/>
      <c r="EQ14" s="381"/>
      <c r="ER14" s="381"/>
      <c r="ES14" s="381"/>
      <c r="ET14" s="381"/>
      <c r="EU14" s="381"/>
      <c r="EV14" s="381"/>
      <c r="EW14" s="381"/>
      <c r="EX14" s="381"/>
      <c r="EY14" s="381"/>
      <c r="EZ14" s="381"/>
      <c r="FA14" s="381"/>
      <c r="FB14" s="381"/>
      <c r="FC14" s="381"/>
      <c r="FD14" s="381"/>
      <c r="FE14" s="381"/>
      <c r="FF14" s="381"/>
      <c r="FG14" s="381"/>
      <c r="FH14" s="381"/>
      <c r="FI14" s="381"/>
      <c r="FJ14" s="381"/>
      <c r="FK14" s="381"/>
      <c r="FL14" s="381"/>
      <c r="FM14" s="381"/>
      <c r="FN14" s="381"/>
      <c r="FO14" s="381"/>
      <c r="FP14" s="381"/>
      <c r="FQ14" s="381"/>
      <c r="FR14" s="381"/>
      <c r="FS14" s="381"/>
      <c r="FT14" s="381"/>
      <c r="FU14" s="381"/>
      <c r="FV14" s="381"/>
      <c r="FW14" s="381"/>
      <c r="FX14" s="381"/>
      <c r="FY14" s="381"/>
      <c r="FZ14" s="381"/>
      <c r="GA14" s="381"/>
      <c r="GB14" s="381"/>
      <c r="GC14" s="381"/>
      <c r="GD14" s="381"/>
      <c r="GE14" s="381"/>
      <c r="GF14" s="381"/>
      <c r="GG14" s="381"/>
      <c r="GH14" s="381"/>
      <c r="GI14" s="381"/>
      <c r="GJ14" s="381"/>
      <c r="GK14" s="381"/>
      <c r="GL14" s="381"/>
      <c r="GM14" s="381"/>
      <c r="GN14" s="381"/>
      <c r="GO14" s="381"/>
      <c r="GP14" s="381"/>
      <c r="GQ14" s="381"/>
      <c r="GR14" s="381"/>
      <c r="GS14" s="381"/>
      <c r="GT14" s="381"/>
      <c r="GU14" s="381"/>
      <c r="GV14" s="381"/>
      <c r="GW14" s="381"/>
      <c r="GX14" s="381"/>
      <c r="GY14" s="381"/>
      <c r="GZ14" s="381"/>
      <c r="HA14" s="381"/>
      <c r="HB14" s="381"/>
      <c r="HC14" s="381"/>
      <c r="HD14" s="381"/>
      <c r="HE14" s="381"/>
      <c r="HF14" s="381"/>
      <c r="HG14" s="381"/>
      <c r="HH14" s="381"/>
      <c r="HI14" s="381"/>
      <c r="HJ14" s="381"/>
      <c r="HK14" s="381"/>
      <c r="HL14" s="381"/>
      <c r="HM14" s="381"/>
      <c r="HN14" s="381"/>
      <c r="HO14" s="381"/>
      <c r="HP14" s="381"/>
      <c r="HQ14" s="381"/>
      <c r="HR14" s="381"/>
      <c r="HS14" s="381"/>
      <c r="HT14" s="381"/>
      <c r="HU14" s="381"/>
      <c r="HV14" s="381"/>
      <c r="HW14" s="381"/>
      <c r="HX14" s="381"/>
      <c r="HY14" s="381"/>
      <c r="HZ14" s="381"/>
      <c r="IA14" s="381"/>
      <c r="IB14" s="381"/>
      <c r="IC14" s="381"/>
      <c r="ID14" s="381"/>
      <c r="IE14" s="381"/>
      <c r="IF14" s="381"/>
      <c r="IG14" s="381"/>
      <c r="IH14" s="381"/>
      <c r="II14" s="381"/>
      <c r="IJ14" s="381"/>
      <c r="IK14" s="381"/>
      <c r="IL14" s="381"/>
      <c r="IM14" s="381"/>
    </row>
    <row r="15" spans="1:247" ht="34.5" customHeight="1" thickBot="1">
      <c r="A15" s="374"/>
      <c r="B15" s="392">
        <f t="shared" si="0"/>
        <v>1.0115</v>
      </c>
      <c r="C15" s="393">
        <f t="shared" si="1"/>
        <v>7</v>
      </c>
      <c r="D15" s="394">
        <f>$K$30</f>
        <v>7</v>
      </c>
      <c r="E15" s="395">
        <f>$AR$15</f>
        <v>0</v>
      </c>
      <c r="F15" s="396">
        <f>SUM($AS$15-$AU$15)</f>
        <v>0</v>
      </c>
      <c r="G15" s="397">
        <f>SMALL($B$9:$B$18,7)</f>
        <v>1.0115</v>
      </c>
      <c r="H15" s="398">
        <f t="shared" si="2"/>
        <v>7</v>
      </c>
      <c r="I15" s="399">
        <f ca="1" t="shared" si="3"/>
        <v>7</v>
      </c>
      <c r="J15" s="400">
        <f>$K$30</f>
        <v>7</v>
      </c>
      <c r="K15" s="411">
        <f>IF($BH$11+$BH$12&gt;0,$BH$12,"")</f>
      </c>
      <c r="L15" s="412" t="s">
        <v>5</v>
      </c>
      <c r="M15" s="413">
        <f>IF($BH$11+$BH$12&gt;0,$BH$11,"")</f>
      </c>
      <c r="N15" s="417">
        <f>IF($AY$24+$AY$25&gt;0,$AY$25,"")</f>
      </c>
      <c r="O15" s="418" t="s">
        <v>5</v>
      </c>
      <c r="P15" s="419">
        <f>IF($AY$24+$AY$25&gt;0,$AY$24,"")</f>
      </c>
      <c r="Q15" s="417">
        <f>IF($BE$36+$BE$37&gt;0,$BE$37,"")</f>
      </c>
      <c r="R15" s="418" t="s">
        <v>5</v>
      </c>
      <c r="S15" s="419">
        <f>IF($BE$36+$BE$37&gt;0,$BE$36,"")</f>
      </c>
      <c r="T15" s="417">
        <f>IF($AY$11+$AY$12&gt;0,$AY$12,"")</f>
      </c>
      <c r="U15" s="418" t="s">
        <v>5</v>
      </c>
      <c r="V15" s="419">
        <f>IF($AY$11+$AY$12&gt;0,$AY$11,"")</f>
      </c>
      <c r="W15" s="417">
        <f>IF($BE$17+$BE$18&gt;0,$BE$18,"")</f>
      </c>
      <c r="X15" s="418" t="s">
        <v>5</v>
      </c>
      <c r="Y15" s="419">
        <f>IF($BE$17+$BE$18&gt;0,$BE$17,"")</f>
      </c>
      <c r="Z15" s="417">
        <f>IF($BB$30+$BB$31&gt;0,$BB$31,"")</f>
      </c>
      <c r="AA15" s="420" t="s">
        <v>5</v>
      </c>
      <c r="AB15" s="419">
        <f>IF($BB$30+$BB$31&gt;0,$BB$30,"")</f>
      </c>
      <c r="AC15" s="422"/>
      <c r="AD15" s="415"/>
      <c r="AE15" s="424"/>
      <c r="AF15" s="417">
        <f>IF($BH$24+$BH$25&gt;0,$BH$24,"")</f>
      </c>
      <c r="AG15" s="418" t="s">
        <v>5</v>
      </c>
      <c r="AH15" s="419">
        <f>IF($BH$24+$BH$25&gt;0,$BH$25,"")</f>
      </c>
      <c r="AI15" s="417">
        <f>IF($BB$17+$BB$18&gt;0,$BB$17,"")</f>
      </c>
      <c r="AJ15" s="418" t="s">
        <v>5</v>
      </c>
      <c r="AK15" s="419">
        <f>IF($BB$17+$BB$18&gt;0,$BB$18,"")</f>
      </c>
      <c r="AL15" s="417">
        <f>IF($BK$17+$BK$18&gt;0,$BK$17,"")</f>
      </c>
      <c r="AM15" s="418" t="s">
        <v>5</v>
      </c>
      <c r="AN15" s="420">
        <f>IF($BK$17+$BK$18&gt;0,$BK$18,"")</f>
      </c>
      <c r="AO15" s="477">
        <f t="shared" si="4"/>
        <v>0</v>
      </c>
      <c r="AP15" s="478" t="s">
        <v>5</v>
      </c>
      <c r="AQ15" s="479">
        <f t="shared" si="5"/>
        <v>0</v>
      </c>
      <c r="AR15" s="470">
        <f t="shared" si="6"/>
        <v>0</v>
      </c>
      <c r="AS15" s="486">
        <f t="shared" si="7"/>
        <v>0</v>
      </c>
      <c r="AT15" s="487" t="s">
        <v>5</v>
      </c>
      <c r="AU15" s="488">
        <f t="shared" si="8"/>
        <v>0</v>
      </c>
      <c r="AV15" s="471">
        <f t="shared" si="9"/>
        <v>7</v>
      </c>
      <c r="AW15" s="376"/>
      <c r="AX15" s="409">
        <f>$K$28</f>
        <v>6</v>
      </c>
      <c r="AY15" s="410"/>
      <c r="AZ15" s="388"/>
      <c r="BA15" s="409">
        <f>$K$34</f>
        <v>10</v>
      </c>
      <c r="BB15" s="410"/>
      <c r="BC15" s="389"/>
      <c r="BD15" s="425">
        <f>$K$22</f>
        <v>2</v>
      </c>
      <c r="BE15" s="410"/>
      <c r="BF15" s="389"/>
      <c r="BG15" s="409">
        <f>$K$33</f>
        <v>9</v>
      </c>
      <c r="BH15" s="410"/>
      <c r="BI15" s="390"/>
      <c r="BJ15" s="409">
        <f>$K$24</f>
        <v>3</v>
      </c>
      <c r="BK15" s="410"/>
      <c r="BL15" s="380"/>
      <c r="BM15" s="381"/>
      <c r="BN15" s="381"/>
      <c r="BO15" s="381"/>
      <c r="BP15" s="381"/>
      <c r="BQ15" s="381"/>
      <c r="BR15" s="381"/>
      <c r="BS15" s="381"/>
      <c r="BT15" s="381"/>
      <c r="BU15" s="381"/>
      <c r="BV15" s="381"/>
      <c r="BW15" s="381"/>
      <c r="BX15" s="381"/>
      <c r="BY15" s="381"/>
      <c r="BZ15" s="381"/>
      <c r="CA15" s="381"/>
      <c r="CB15" s="381"/>
      <c r="CC15" s="381"/>
      <c r="CD15" s="381"/>
      <c r="CE15" s="381"/>
      <c r="CF15" s="381"/>
      <c r="CG15" s="381"/>
      <c r="CH15" s="381"/>
      <c r="CI15" s="381"/>
      <c r="CJ15" s="381"/>
      <c r="CK15" s="381"/>
      <c r="CL15" s="381"/>
      <c r="CM15" s="381"/>
      <c r="CN15" s="381"/>
      <c r="CO15" s="381"/>
      <c r="CP15" s="381"/>
      <c r="CQ15" s="381"/>
      <c r="CR15" s="381"/>
      <c r="CS15" s="381"/>
      <c r="CT15" s="381"/>
      <c r="CU15" s="381"/>
      <c r="CV15" s="381"/>
      <c r="CW15" s="381"/>
      <c r="CX15" s="381"/>
      <c r="CY15" s="381"/>
      <c r="CZ15" s="381"/>
      <c r="DA15" s="381"/>
      <c r="DB15" s="381"/>
      <c r="DC15" s="381"/>
      <c r="DD15" s="381"/>
      <c r="DE15" s="381"/>
      <c r="DF15" s="381"/>
      <c r="DG15" s="381"/>
      <c r="DH15" s="381"/>
      <c r="DI15" s="381"/>
      <c r="DJ15" s="381"/>
      <c r="DK15" s="381"/>
      <c r="DL15" s="381"/>
      <c r="DM15" s="381"/>
      <c r="DN15" s="381"/>
      <c r="DO15" s="381"/>
      <c r="DP15" s="381"/>
      <c r="DQ15" s="381"/>
      <c r="DR15" s="381"/>
      <c r="DS15" s="381"/>
      <c r="DT15" s="381"/>
      <c r="DU15" s="381"/>
      <c r="DV15" s="381"/>
      <c r="DW15" s="381"/>
      <c r="DX15" s="381"/>
      <c r="DY15" s="381"/>
      <c r="DZ15" s="381"/>
      <c r="EA15" s="381"/>
      <c r="EB15" s="381"/>
      <c r="EC15" s="381"/>
      <c r="ED15" s="381"/>
      <c r="EE15" s="381"/>
      <c r="EF15" s="381"/>
      <c r="EG15" s="381"/>
      <c r="EH15" s="381"/>
      <c r="EI15" s="381"/>
      <c r="EJ15" s="381"/>
      <c r="EK15" s="381"/>
      <c r="EL15" s="381"/>
      <c r="EM15" s="381"/>
      <c r="EN15" s="381"/>
      <c r="EO15" s="381"/>
      <c r="EP15" s="381"/>
      <c r="EQ15" s="381"/>
      <c r="ER15" s="381"/>
      <c r="ES15" s="381"/>
      <c r="ET15" s="381"/>
      <c r="EU15" s="381"/>
      <c r="EV15" s="381"/>
      <c r="EW15" s="381"/>
      <c r="EX15" s="381"/>
      <c r="EY15" s="381"/>
      <c r="EZ15" s="381"/>
      <c r="FA15" s="381"/>
      <c r="FB15" s="381"/>
      <c r="FC15" s="381"/>
      <c r="FD15" s="381"/>
      <c r="FE15" s="381"/>
      <c r="FF15" s="381"/>
      <c r="FG15" s="381"/>
      <c r="FH15" s="381"/>
      <c r="FI15" s="381"/>
      <c r="FJ15" s="381"/>
      <c r="FK15" s="381"/>
      <c r="FL15" s="381"/>
      <c r="FM15" s="381"/>
      <c r="FN15" s="381"/>
      <c r="FO15" s="381"/>
      <c r="FP15" s="381"/>
      <c r="FQ15" s="381"/>
      <c r="FR15" s="381"/>
      <c r="FS15" s="381"/>
      <c r="FT15" s="381"/>
      <c r="FU15" s="381"/>
      <c r="FV15" s="381"/>
      <c r="FW15" s="381"/>
      <c r="FX15" s="381"/>
      <c r="FY15" s="381"/>
      <c r="FZ15" s="381"/>
      <c r="GA15" s="381"/>
      <c r="GB15" s="381"/>
      <c r="GC15" s="381"/>
      <c r="GD15" s="381"/>
      <c r="GE15" s="381"/>
      <c r="GF15" s="381"/>
      <c r="GG15" s="381"/>
      <c r="GH15" s="381"/>
      <c r="GI15" s="381"/>
      <c r="GJ15" s="381"/>
      <c r="GK15" s="381"/>
      <c r="GL15" s="381"/>
      <c r="GM15" s="381"/>
      <c r="GN15" s="381"/>
      <c r="GO15" s="381"/>
      <c r="GP15" s="381"/>
      <c r="GQ15" s="381"/>
      <c r="GR15" s="381"/>
      <c r="GS15" s="381"/>
      <c r="GT15" s="381"/>
      <c r="GU15" s="381"/>
      <c r="GV15" s="381"/>
      <c r="GW15" s="381"/>
      <c r="GX15" s="381"/>
      <c r="GY15" s="381"/>
      <c r="GZ15" s="381"/>
      <c r="HA15" s="381"/>
      <c r="HB15" s="381"/>
      <c r="HC15" s="381"/>
      <c r="HD15" s="381"/>
      <c r="HE15" s="381"/>
      <c r="HF15" s="381"/>
      <c r="HG15" s="381"/>
      <c r="HH15" s="381"/>
      <c r="HI15" s="381"/>
      <c r="HJ15" s="381"/>
      <c r="HK15" s="381"/>
      <c r="HL15" s="381"/>
      <c r="HM15" s="381"/>
      <c r="HN15" s="381"/>
      <c r="HO15" s="381"/>
      <c r="HP15" s="381"/>
      <c r="HQ15" s="381"/>
      <c r="HR15" s="381"/>
      <c r="HS15" s="381"/>
      <c r="HT15" s="381"/>
      <c r="HU15" s="381"/>
      <c r="HV15" s="381"/>
      <c r="HW15" s="381"/>
      <c r="HX15" s="381"/>
      <c r="HY15" s="381"/>
      <c r="HZ15" s="381"/>
      <c r="IA15" s="381"/>
      <c r="IB15" s="381"/>
      <c r="IC15" s="381"/>
      <c r="ID15" s="381"/>
      <c r="IE15" s="381"/>
      <c r="IF15" s="381"/>
      <c r="IG15" s="381"/>
      <c r="IH15" s="381"/>
      <c r="II15" s="381"/>
      <c r="IJ15" s="381"/>
      <c r="IK15" s="381"/>
      <c r="IL15" s="381"/>
      <c r="IM15" s="381"/>
    </row>
    <row r="16" spans="1:247" ht="34.5" customHeight="1">
      <c r="A16" s="374"/>
      <c r="B16" s="392">
        <f t="shared" si="0"/>
        <v>1.0116</v>
      </c>
      <c r="C16" s="393">
        <f t="shared" si="1"/>
        <v>8</v>
      </c>
      <c r="D16" s="428">
        <f>$K$31</f>
        <v>8</v>
      </c>
      <c r="E16" s="395">
        <f>$AR$16</f>
        <v>0</v>
      </c>
      <c r="F16" s="396">
        <f>SUM($AS$16-$AU$16)</f>
        <v>0</v>
      </c>
      <c r="G16" s="397">
        <f>SMALL($B$9:$B$18,8)</f>
        <v>1.0116</v>
      </c>
      <c r="H16" s="398">
        <f t="shared" si="2"/>
        <v>8</v>
      </c>
      <c r="I16" s="399">
        <f ca="1" t="shared" si="3"/>
        <v>8</v>
      </c>
      <c r="J16" s="400">
        <f>$K$31</f>
        <v>8</v>
      </c>
      <c r="K16" s="411">
        <f>IF($AY$33+$AY$34&gt;0,$AY$34,"")</f>
      </c>
      <c r="L16" s="412" t="s">
        <v>5</v>
      </c>
      <c r="M16" s="413">
        <f>IF($AY$33+$AY$34&gt;0,$AY$33,"")</f>
      </c>
      <c r="N16" s="417">
        <f>IF($BE$27+$BE$28&gt;0,$BE$28,"")</f>
      </c>
      <c r="O16" s="418" t="s">
        <v>5</v>
      </c>
      <c r="P16" s="419">
        <f>IF($BE$27+$BE$28&gt;0,$BE$27,"")</f>
      </c>
      <c r="Q16" s="417">
        <f>IF($AY$20+$AY$21&gt;0,$AY$21,"")</f>
      </c>
      <c r="R16" s="418" t="s">
        <v>5</v>
      </c>
      <c r="S16" s="419">
        <f>IF($AY$20+$AY$21&gt;0,$AY$20,"")</f>
      </c>
      <c r="T16" s="417">
        <f>IF($BE$20+$BE$21&gt;0,$BE$21,"")</f>
      </c>
      <c r="U16" s="418" t="s">
        <v>5</v>
      </c>
      <c r="V16" s="419">
        <f>IF($BE$20+$BE$21&gt;0,$BE$20,"")</f>
      </c>
      <c r="W16" s="417">
        <f>IF($BB$27+$BB$28&gt;0,$BB$28,"")</f>
      </c>
      <c r="X16" s="420" t="s">
        <v>5</v>
      </c>
      <c r="Y16" s="419">
        <f>IF($BB$27+$BB$28&gt;0,$BB$27,"")</f>
      </c>
      <c r="Z16" s="417">
        <f>IF($BK$8+$BK$9&gt;0,$BK$9,"")</f>
      </c>
      <c r="AA16" s="420" t="s">
        <v>5</v>
      </c>
      <c r="AB16" s="419">
        <f>IF($BK$8+$BK$9&gt;0,$BK$8,"")</f>
      </c>
      <c r="AC16" s="417">
        <f>IF($BH$24+$BH$25&gt;0,$BH$25,"")</f>
      </c>
      <c r="AD16" s="418" t="s">
        <v>5</v>
      </c>
      <c r="AE16" s="419">
        <f>IF($BH$24+$BH$25&gt;0,$BH$24,"")</f>
      </c>
      <c r="AF16" s="422"/>
      <c r="AG16" s="415"/>
      <c r="AH16" s="424"/>
      <c r="AI16" s="417">
        <f>IF($BH$14+$BH$15&gt;0,$BH$14,"")</f>
      </c>
      <c r="AJ16" s="418" t="s">
        <v>5</v>
      </c>
      <c r="AK16" s="419">
        <f>IF($BH$14+$BH$15&gt;0,$BH$15,"")</f>
      </c>
      <c r="AL16" s="417">
        <f>IF($BB$14+$BB$15&gt;0,$BB$14,"")</f>
      </c>
      <c r="AM16" s="418" t="s">
        <v>5</v>
      </c>
      <c r="AN16" s="420">
        <f>IF($BB$14+$BB$15&gt;0,$BB$15,"")</f>
      </c>
      <c r="AO16" s="477">
        <f t="shared" si="4"/>
        <v>0</v>
      </c>
      <c r="AP16" s="478" t="s">
        <v>5</v>
      </c>
      <c r="AQ16" s="479">
        <f t="shared" si="5"/>
        <v>0</v>
      </c>
      <c r="AR16" s="470">
        <f t="shared" si="6"/>
        <v>0</v>
      </c>
      <c r="AS16" s="486">
        <f t="shared" si="7"/>
        <v>0</v>
      </c>
      <c r="AT16" s="487" t="s">
        <v>5</v>
      </c>
      <c r="AU16" s="488">
        <f t="shared" si="8"/>
        <v>0</v>
      </c>
      <c r="AV16" s="471">
        <f t="shared" si="9"/>
        <v>8</v>
      </c>
      <c r="AW16" s="371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0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BZ16" s="381"/>
      <c r="CA16" s="381"/>
      <c r="CB16" s="381"/>
      <c r="CC16" s="381"/>
      <c r="CD16" s="381"/>
      <c r="CE16" s="381"/>
      <c r="CF16" s="381"/>
      <c r="CG16" s="381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1"/>
      <c r="DG16" s="381"/>
      <c r="DH16" s="381"/>
      <c r="DI16" s="381"/>
      <c r="DJ16" s="381"/>
      <c r="DK16" s="381"/>
      <c r="DL16" s="381"/>
      <c r="DM16" s="381"/>
      <c r="DN16" s="381"/>
      <c r="DO16" s="381"/>
      <c r="DP16" s="381"/>
      <c r="DQ16" s="381"/>
      <c r="DR16" s="381"/>
      <c r="DS16" s="381"/>
      <c r="DT16" s="381"/>
      <c r="DU16" s="381"/>
      <c r="DV16" s="381"/>
      <c r="DW16" s="381"/>
      <c r="DX16" s="381"/>
      <c r="DY16" s="381"/>
      <c r="DZ16" s="381"/>
      <c r="EA16" s="381"/>
      <c r="EB16" s="381"/>
      <c r="EC16" s="381"/>
      <c r="ED16" s="381"/>
      <c r="EE16" s="381"/>
      <c r="EF16" s="381"/>
      <c r="EG16" s="381"/>
      <c r="EH16" s="381"/>
      <c r="EI16" s="381"/>
      <c r="EJ16" s="381"/>
      <c r="EK16" s="381"/>
      <c r="EL16" s="381"/>
      <c r="EM16" s="381"/>
      <c r="EN16" s="381"/>
      <c r="EO16" s="381"/>
      <c r="EP16" s="381"/>
      <c r="EQ16" s="381"/>
      <c r="ER16" s="381"/>
      <c r="ES16" s="381"/>
      <c r="ET16" s="381"/>
      <c r="EU16" s="381"/>
      <c r="EV16" s="381"/>
      <c r="EW16" s="381"/>
      <c r="EX16" s="381"/>
      <c r="EY16" s="381"/>
      <c r="EZ16" s="381"/>
      <c r="FA16" s="381"/>
      <c r="FB16" s="381"/>
      <c r="FC16" s="381"/>
      <c r="FD16" s="381"/>
      <c r="FE16" s="381"/>
      <c r="FF16" s="381"/>
      <c r="FG16" s="381"/>
      <c r="FH16" s="381"/>
      <c r="FI16" s="381"/>
      <c r="FJ16" s="381"/>
      <c r="FK16" s="381"/>
      <c r="FL16" s="381"/>
      <c r="FM16" s="381"/>
      <c r="FN16" s="381"/>
      <c r="FO16" s="381"/>
      <c r="FP16" s="381"/>
      <c r="FQ16" s="381"/>
      <c r="FR16" s="381"/>
      <c r="FS16" s="381"/>
      <c r="FT16" s="381"/>
      <c r="FU16" s="381"/>
      <c r="FV16" s="381"/>
      <c r="FW16" s="381"/>
      <c r="FX16" s="381"/>
      <c r="FY16" s="381"/>
      <c r="FZ16" s="381"/>
      <c r="GA16" s="381"/>
      <c r="GB16" s="381"/>
      <c r="GC16" s="381"/>
      <c r="GD16" s="381"/>
      <c r="GE16" s="381"/>
      <c r="GF16" s="381"/>
      <c r="GG16" s="381"/>
      <c r="GH16" s="381"/>
      <c r="GI16" s="381"/>
      <c r="GJ16" s="381"/>
      <c r="GK16" s="381"/>
      <c r="GL16" s="381"/>
      <c r="GM16" s="381"/>
      <c r="GN16" s="381"/>
      <c r="GO16" s="381"/>
      <c r="GP16" s="381"/>
      <c r="GQ16" s="381"/>
      <c r="GR16" s="381"/>
      <c r="GS16" s="381"/>
      <c r="GT16" s="381"/>
      <c r="GU16" s="381"/>
      <c r="GV16" s="381"/>
      <c r="GW16" s="381"/>
      <c r="GX16" s="381"/>
      <c r="GY16" s="381"/>
      <c r="GZ16" s="381"/>
      <c r="HA16" s="381"/>
      <c r="HB16" s="381"/>
      <c r="HC16" s="381"/>
      <c r="HD16" s="381"/>
      <c r="HE16" s="381"/>
      <c r="HF16" s="381"/>
      <c r="HG16" s="381"/>
      <c r="HH16" s="381"/>
      <c r="HI16" s="381"/>
      <c r="HJ16" s="381"/>
      <c r="HK16" s="381"/>
      <c r="HL16" s="381"/>
      <c r="HM16" s="381"/>
      <c r="HN16" s="381"/>
      <c r="HO16" s="381"/>
      <c r="HP16" s="381"/>
      <c r="HQ16" s="381"/>
      <c r="HR16" s="381"/>
      <c r="HS16" s="381"/>
      <c r="HT16" s="381"/>
      <c r="HU16" s="381"/>
      <c r="HV16" s="381"/>
      <c r="HW16" s="381"/>
      <c r="HX16" s="381"/>
      <c r="HY16" s="381"/>
      <c r="HZ16" s="381"/>
      <c r="IA16" s="381"/>
      <c r="IB16" s="381"/>
      <c r="IC16" s="381"/>
      <c r="ID16" s="381"/>
      <c r="IE16" s="381"/>
      <c r="IF16" s="381"/>
      <c r="IG16" s="381"/>
      <c r="IH16" s="381"/>
      <c r="II16" s="381"/>
      <c r="IJ16" s="381"/>
      <c r="IK16" s="381"/>
      <c r="IL16" s="381"/>
      <c r="IM16" s="381"/>
    </row>
    <row r="17" spans="1:247" ht="34.5" customHeight="1">
      <c r="A17" s="374"/>
      <c r="B17" s="392">
        <f t="shared" si="0"/>
        <v>1.0117</v>
      </c>
      <c r="C17" s="393">
        <f t="shared" si="1"/>
        <v>9</v>
      </c>
      <c r="D17" s="428">
        <f>$K$33</f>
        <v>9</v>
      </c>
      <c r="E17" s="395">
        <f>$AR$17</f>
        <v>0</v>
      </c>
      <c r="F17" s="396">
        <f>SUM($AS$17-$AU$17)</f>
        <v>0</v>
      </c>
      <c r="G17" s="397">
        <f>SMALL($B$9:$B$18,9)</f>
        <v>1.0117</v>
      </c>
      <c r="H17" s="398">
        <f t="shared" si="2"/>
        <v>9</v>
      </c>
      <c r="I17" s="399">
        <f ca="1" t="shared" si="3"/>
        <v>9</v>
      </c>
      <c r="J17" s="400">
        <f>$K$33</f>
        <v>9</v>
      </c>
      <c r="K17" s="411">
        <f>IF($BE$30+$BE$31&gt;0,$BE$31,"")</f>
      </c>
      <c r="L17" s="412" t="s">
        <v>5</v>
      </c>
      <c r="M17" s="413">
        <f>IF($BE$30+$BE$31&gt;0,$BE$30,"")</f>
      </c>
      <c r="N17" s="417">
        <f>IF($AY$17+$AY$18&gt;0,$AY$18,"")</f>
      </c>
      <c r="O17" s="418" t="s">
        <v>5</v>
      </c>
      <c r="P17" s="419">
        <f>IF($AY$17+$AY$18&gt;0,$AY$17,"")</f>
      </c>
      <c r="Q17" s="417">
        <f>IF($BE$8+$BE$9&gt;0,$BE$9,"")</f>
      </c>
      <c r="R17" s="418" t="s">
        <v>5</v>
      </c>
      <c r="S17" s="419">
        <f>IF($BE$8+$BE$9&gt;0,$BE$8,"")</f>
      </c>
      <c r="T17" s="417">
        <f>IF($BB$24+$BB$25&gt;0,$BB$25,"")</f>
      </c>
      <c r="U17" s="418" t="s">
        <v>5</v>
      </c>
      <c r="V17" s="419">
        <f>IF($BB$24+$BB$25&gt;0,$BB$24,"")</f>
      </c>
      <c r="W17" s="417">
        <f>IF($BK$20+$BK$21&gt;0,$BK$21,"")</f>
      </c>
      <c r="X17" s="418" t="s">
        <v>5</v>
      </c>
      <c r="Y17" s="419">
        <f>IF($BK$20+$BK$21&gt;0,$BK$20,"")</f>
      </c>
      <c r="Z17" s="417">
        <f>IF($BH$27+$BH$28&gt;0,$BH$28,"")</f>
      </c>
      <c r="AA17" s="418" t="s">
        <v>5</v>
      </c>
      <c r="AB17" s="419">
        <f>IF($BH$27+$BH$28&gt;0,$BH$27,"")</f>
      </c>
      <c r="AC17" s="417">
        <f>IF($BB$17+$BB$18&gt;0,$BB$18,"")</f>
      </c>
      <c r="AD17" s="418" t="s">
        <v>5</v>
      </c>
      <c r="AE17" s="419">
        <f>IF($BB$17+$BB$18&gt;0,$BB$17,"")</f>
      </c>
      <c r="AF17" s="417">
        <f>IF($BH$14+$BH$15&gt;0,$BH$15,"")</f>
      </c>
      <c r="AG17" s="418" t="s">
        <v>5</v>
      </c>
      <c r="AH17" s="419">
        <f>IF($BH$14+$BH$15&gt;0,$BH$14,"")</f>
      </c>
      <c r="AI17" s="422"/>
      <c r="AJ17" s="415"/>
      <c r="AK17" s="424"/>
      <c r="AL17" s="417">
        <f>IF($AY$36+$AY$37&gt;0,$AY$36,"")</f>
      </c>
      <c r="AM17" s="418" t="s">
        <v>5</v>
      </c>
      <c r="AN17" s="420">
        <f>IF($AY$36+$AY$37&gt;0,$AY$37,"")</f>
      </c>
      <c r="AO17" s="477">
        <f t="shared" si="4"/>
        <v>0</v>
      </c>
      <c r="AP17" s="478" t="s">
        <v>5</v>
      </c>
      <c r="AQ17" s="479">
        <f t="shared" si="5"/>
        <v>0</v>
      </c>
      <c r="AR17" s="470">
        <f t="shared" si="6"/>
        <v>0</v>
      </c>
      <c r="AS17" s="486">
        <f t="shared" si="7"/>
        <v>0</v>
      </c>
      <c r="AT17" s="487" t="s">
        <v>5</v>
      </c>
      <c r="AU17" s="488">
        <f t="shared" si="8"/>
        <v>0</v>
      </c>
      <c r="AV17" s="471">
        <f t="shared" si="9"/>
        <v>9</v>
      </c>
      <c r="AW17" s="371"/>
      <c r="AX17" s="391">
        <f>$K$22</f>
        <v>2</v>
      </c>
      <c r="AY17" s="387"/>
      <c r="AZ17" s="388"/>
      <c r="BA17" s="391">
        <f>$K$30</f>
        <v>7</v>
      </c>
      <c r="BB17" s="387"/>
      <c r="BC17" s="388"/>
      <c r="BD17" s="391">
        <f>$K$27</f>
        <v>5</v>
      </c>
      <c r="BE17" s="387"/>
      <c r="BF17" s="388"/>
      <c r="BG17" s="391">
        <f>$K$24</f>
        <v>3</v>
      </c>
      <c r="BH17" s="387"/>
      <c r="BI17" s="388"/>
      <c r="BJ17" s="391">
        <f>$K$30</f>
        <v>7</v>
      </c>
      <c r="BK17" s="387"/>
      <c r="BL17" s="380"/>
      <c r="BM17" s="381"/>
      <c r="BN17" s="381"/>
      <c r="BO17" s="381"/>
      <c r="BP17" s="381"/>
      <c r="BQ17" s="381"/>
      <c r="BR17" s="381"/>
      <c r="BS17" s="381"/>
      <c r="BT17" s="381"/>
      <c r="BU17" s="381"/>
      <c r="BV17" s="381"/>
      <c r="BW17" s="381"/>
      <c r="BX17" s="381"/>
      <c r="BY17" s="381"/>
      <c r="BZ17" s="381"/>
      <c r="CA17" s="381"/>
      <c r="CB17" s="381"/>
      <c r="CC17" s="381"/>
      <c r="CD17" s="381"/>
      <c r="CE17" s="381"/>
      <c r="CF17" s="381"/>
      <c r="CG17" s="381"/>
      <c r="CH17" s="381"/>
      <c r="CI17" s="381"/>
      <c r="CJ17" s="381"/>
      <c r="CK17" s="381"/>
      <c r="CL17" s="381"/>
      <c r="CM17" s="381"/>
      <c r="CN17" s="381"/>
      <c r="CO17" s="381"/>
      <c r="CP17" s="381"/>
      <c r="CQ17" s="381"/>
      <c r="CR17" s="381"/>
      <c r="CS17" s="381"/>
      <c r="CT17" s="381"/>
      <c r="CU17" s="381"/>
      <c r="CV17" s="381"/>
      <c r="CW17" s="381"/>
      <c r="CX17" s="381"/>
      <c r="CY17" s="381"/>
      <c r="CZ17" s="381"/>
      <c r="DA17" s="381"/>
      <c r="DB17" s="381"/>
      <c r="DC17" s="381"/>
      <c r="DD17" s="381"/>
      <c r="DE17" s="381"/>
      <c r="DF17" s="381"/>
      <c r="DG17" s="381"/>
      <c r="DH17" s="381"/>
      <c r="DI17" s="381"/>
      <c r="DJ17" s="381"/>
      <c r="DK17" s="381"/>
      <c r="DL17" s="381"/>
      <c r="DM17" s="381"/>
      <c r="DN17" s="381"/>
      <c r="DO17" s="381"/>
      <c r="DP17" s="381"/>
      <c r="DQ17" s="381"/>
      <c r="DR17" s="381"/>
      <c r="DS17" s="381"/>
      <c r="DT17" s="381"/>
      <c r="DU17" s="381"/>
      <c r="DV17" s="381"/>
      <c r="DW17" s="381"/>
      <c r="DX17" s="381"/>
      <c r="DY17" s="381"/>
      <c r="DZ17" s="381"/>
      <c r="EA17" s="381"/>
      <c r="EB17" s="381"/>
      <c r="EC17" s="381"/>
      <c r="ED17" s="381"/>
      <c r="EE17" s="381"/>
      <c r="EF17" s="381"/>
      <c r="EG17" s="381"/>
      <c r="EH17" s="381"/>
      <c r="EI17" s="381"/>
      <c r="EJ17" s="381"/>
      <c r="EK17" s="381"/>
      <c r="EL17" s="381"/>
      <c r="EM17" s="381"/>
      <c r="EN17" s="381"/>
      <c r="EO17" s="381"/>
      <c r="EP17" s="381"/>
      <c r="EQ17" s="381"/>
      <c r="ER17" s="381"/>
      <c r="ES17" s="381"/>
      <c r="ET17" s="381"/>
      <c r="EU17" s="381"/>
      <c r="EV17" s="381"/>
      <c r="EW17" s="381"/>
      <c r="EX17" s="381"/>
      <c r="EY17" s="381"/>
      <c r="EZ17" s="381"/>
      <c r="FA17" s="381"/>
      <c r="FB17" s="381"/>
      <c r="FC17" s="381"/>
      <c r="FD17" s="381"/>
      <c r="FE17" s="381"/>
      <c r="FF17" s="381"/>
      <c r="FG17" s="381"/>
      <c r="FH17" s="381"/>
      <c r="FI17" s="381"/>
      <c r="FJ17" s="381"/>
      <c r="FK17" s="381"/>
      <c r="FL17" s="381"/>
      <c r="FM17" s="381"/>
      <c r="FN17" s="381"/>
      <c r="FO17" s="381"/>
      <c r="FP17" s="381"/>
      <c r="FQ17" s="381"/>
      <c r="FR17" s="381"/>
      <c r="FS17" s="381"/>
      <c r="FT17" s="381"/>
      <c r="FU17" s="381"/>
      <c r="FV17" s="381"/>
      <c r="FW17" s="381"/>
      <c r="FX17" s="381"/>
      <c r="FY17" s="381"/>
      <c r="FZ17" s="381"/>
      <c r="GA17" s="381"/>
      <c r="GB17" s="381"/>
      <c r="GC17" s="381"/>
      <c r="GD17" s="381"/>
      <c r="GE17" s="381"/>
      <c r="GF17" s="381"/>
      <c r="GG17" s="381"/>
      <c r="GH17" s="381"/>
      <c r="GI17" s="381"/>
      <c r="GJ17" s="381"/>
      <c r="GK17" s="381"/>
      <c r="GL17" s="381"/>
      <c r="GM17" s="381"/>
      <c r="GN17" s="381"/>
      <c r="GO17" s="381"/>
      <c r="GP17" s="381"/>
      <c r="GQ17" s="381"/>
      <c r="GR17" s="381"/>
      <c r="GS17" s="381"/>
      <c r="GT17" s="381"/>
      <c r="GU17" s="381"/>
      <c r="GV17" s="381"/>
      <c r="GW17" s="381"/>
      <c r="GX17" s="381"/>
      <c r="GY17" s="381"/>
      <c r="GZ17" s="381"/>
      <c r="HA17" s="381"/>
      <c r="HB17" s="381"/>
      <c r="HC17" s="381"/>
      <c r="HD17" s="381"/>
      <c r="HE17" s="381"/>
      <c r="HF17" s="381"/>
      <c r="HG17" s="381"/>
      <c r="HH17" s="381"/>
      <c r="HI17" s="381"/>
      <c r="HJ17" s="381"/>
      <c r="HK17" s="381"/>
      <c r="HL17" s="381"/>
      <c r="HM17" s="381"/>
      <c r="HN17" s="381"/>
      <c r="HO17" s="381"/>
      <c r="HP17" s="381"/>
      <c r="HQ17" s="381"/>
      <c r="HR17" s="381"/>
      <c r="HS17" s="381"/>
      <c r="HT17" s="381"/>
      <c r="HU17" s="381"/>
      <c r="HV17" s="381"/>
      <c r="HW17" s="381"/>
      <c r="HX17" s="381"/>
      <c r="HY17" s="381"/>
      <c r="HZ17" s="381"/>
      <c r="IA17" s="381"/>
      <c r="IB17" s="381"/>
      <c r="IC17" s="381"/>
      <c r="ID17" s="381"/>
      <c r="IE17" s="381"/>
      <c r="IF17" s="381"/>
      <c r="IG17" s="381"/>
      <c r="IH17" s="381"/>
      <c r="II17" s="381"/>
      <c r="IJ17" s="381"/>
      <c r="IK17" s="381"/>
      <c r="IL17" s="381"/>
      <c r="IM17" s="381"/>
    </row>
    <row r="18" spans="1:247" ht="34.5" customHeight="1" thickBot="1">
      <c r="A18" s="374"/>
      <c r="B18" s="429">
        <f t="shared" si="0"/>
        <v>1.0118</v>
      </c>
      <c r="C18" s="396">
        <f t="shared" si="1"/>
        <v>10</v>
      </c>
      <c r="D18" s="428">
        <f>$K$34</f>
        <v>10</v>
      </c>
      <c r="E18" s="395">
        <f>$AR$18</f>
        <v>0</v>
      </c>
      <c r="F18" s="396">
        <f>SUM($AS$18-$AU$18)</f>
        <v>0</v>
      </c>
      <c r="G18" s="430">
        <f>SMALL($B$9:$B$18,10)</f>
        <v>1.0118</v>
      </c>
      <c r="H18" s="398">
        <f t="shared" si="2"/>
        <v>10</v>
      </c>
      <c r="I18" s="431">
        <f ca="1" t="shared" si="3"/>
        <v>10</v>
      </c>
      <c r="J18" s="400">
        <f>$K$34</f>
        <v>10</v>
      </c>
      <c r="K18" s="432">
        <f>IF($AY$8+$AY$9&gt;0,$AY$9,"")</f>
      </c>
      <c r="L18" s="433" t="s">
        <v>5</v>
      </c>
      <c r="M18" s="434">
        <f>IF($AY$8+$AY$9&gt;0,$AY$8,"")</f>
      </c>
      <c r="N18" s="435">
        <f>IF($BB$36+$BB$37&gt;0,$BB$37,"")</f>
      </c>
      <c r="O18" s="436" t="s">
        <v>5</v>
      </c>
      <c r="P18" s="437">
        <f>IF($BB$36+$BB$37&gt;0,$BB$36,"")</f>
      </c>
      <c r="Q18" s="435">
        <f>IF($BH$30+$BH$31&gt;0,$BH$31,"")</f>
      </c>
      <c r="R18" s="436" t="s">
        <v>5</v>
      </c>
      <c r="S18" s="437">
        <f>IF($BH$30+$BH$31&gt;0,$BH$30,"")</f>
      </c>
      <c r="T18" s="435">
        <f>IF($BH$20+$BH$21&gt;0,$BH$21,"")</f>
      </c>
      <c r="U18" s="436" t="s">
        <v>5</v>
      </c>
      <c r="V18" s="437">
        <f>IF($BH$20+$BH$21&gt;0,$BH$20,"")</f>
      </c>
      <c r="W18" s="435">
        <f>IF($BE$24+$BE$25&gt;0,$BE$25,"")</f>
      </c>
      <c r="X18" s="436" t="s">
        <v>5</v>
      </c>
      <c r="Y18" s="437">
        <f>IF($BE$24+$BE$25&gt;0,$BE$24,"")</f>
      </c>
      <c r="Z18" s="435">
        <f>IF($BE$11+$BE$12&gt;0,$BE$12,"")</f>
      </c>
      <c r="AA18" s="436" t="s">
        <v>5</v>
      </c>
      <c r="AB18" s="437">
        <f>IF($BE$11+$BE$12&gt;0,$BE$11,"")</f>
      </c>
      <c r="AC18" s="435">
        <f>IF($BK$17+$BK$18&gt;0,$BK$18,"")</f>
      </c>
      <c r="AD18" s="436" t="s">
        <v>5</v>
      </c>
      <c r="AE18" s="437">
        <f>IF($BK$17+$BK$18&gt;0,$BK$17,"")</f>
      </c>
      <c r="AF18" s="435">
        <f>IF($BB$14+$BB$15&gt;0,$BB$15,"")</f>
      </c>
      <c r="AG18" s="436" t="s">
        <v>5</v>
      </c>
      <c r="AH18" s="437">
        <f>IF($BB$14+$BB$15&gt;0,$BB$14,"")</f>
      </c>
      <c r="AI18" s="435">
        <f>IF($AY$36+$AY$37&gt;0,$AY$37,"")</f>
      </c>
      <c r="AJ18" s="436" t="s">
        <v>5</v>
      </c>
      <c r="AK18" s="437">
        <f>IF($AY$36+$AY$37&gt;0,$AY$36,"")</f>
      </c>
      <c r="AL18" s="438"/>
      <c r="AM18" s="439"/>
      <c r="AN18" s="440"/>
      <c r="AO18" s="480">
        <f t="shared" si="4"/>
        <v>0</v>
      </c>
      <c r="AP18" s="481" t="s">
        <v>5</v>
      </c>
      <c r="AQ18" s="482">
        <f t="shared" si="5"/>
        <v>0</v>
      </c>
      <c r="AR18" s="472">
        <f t="shared" si="6"/>
        <v>0</v>
      </c>
      <c r="AS18" s="489">
        <f t="shared" si="7"/>
        <v>0</v>
      </c>
      <c r="AT18" s="490" t="s">
        <v>5</v>
      </c>
      <c r="AU18" s="491">
        <f t="shared" si="8"/>
        <v>0</v>
      </c>
      <c r="AV18" s="473">
        <f t="shared" si="9"/>
        <v>10</v>
      </c>
      <c r="AW18" s="371"/>
      <c r="AX18" s="409">
        <f>$K$33</f>
        <v>9</v>
      </c>
      <c r="AY18" s="410"/>
      <c r="AZ18" s="388"/>
      <c r="BA18" s="409">
        <f>$K$33</f>
        <v>9</v>
      </c>
      <c r="BB18" s="410"/>
      <c r="BC18" s="388"/>
      <c r="BD18" s="409">
        <f>$K$30</f>
        <v>7</v>
      </c>
      <c r="BE18" s="410"/>
      <c r="BF18" s="388"/>
      <c r="BG18" s="409">
        <f>$K$27</f>
        <v>5</v>
      </c>
      <c r="BH18" s="410"/>
      <c r="BI18" s="388"/>
      <c r="BJ18" s="409">
        <f>$K$34</f>
        <v>10</v>
      </c>
      <c r="BK18" s="410"/>
      <c r="BL18" s="380"/>
      <c r="BM18" s="381"/>
      <c r="BN18" s="381"/>
      <c r="BO18" s="381"/>
      <c r="BP18" s="381"/>
      <c r="BQ18" s="381"/>
      <c r="BR18" s="381"/>
      <c r="BS18" s="381"/>
      <c r="BT18" s="381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  <c r="CK18" s="381"/>
      <c r="CL18" s="381"/>
      <c r="CM18" s="381"/>
      <c r="CN18" s="381"/>
      <c r="CO18" s="381"/>
      <c r="CP18" s="381"/>
      <c r="CQ18" s="381"/>
      <c r="CR18" s="381"/>
      <c r="CS18" s="381"/>
      <c r="CT18" s="381"/>
      <c r="CU18" s="381"/>
      <c r="CV18" s="381"/>
      <c r="CW18" s="381"/>
      <c r="CX18" s="381"/>
      <c r="CY18" s="381"/>
      <c r="CZ18" s="381"/>
      <c r="DA18" s="381"/>
      <c r="DB18" s="381"/>
      <c r="DC18" s="381"/>
      <c r="DD18" s="381"/>
      <c r="DE18" s="381"/>
      <c r="DF18" s="381"/>
      <c r="DG18" s="381"/>
      <c r="DH18" s="381"/>
      <c r="DI18" s="381"/>
      <c r="DJ18" s="381"/>
      <c r="DK18" s="381"/>
      <c r="DL18" s="381"/>
      <c r="DM18" s="381"/>
      <c r="DN18" s="381"/>
      <c r="DO18" s="381"/>
      <c r="DP18" s="381"/>
      <c r="DQ18" s="381"/>
      <c r="DR18" s="381"/>
      <c r="DS18" s="381"/>
      <c r="DT18" s="381"/>
      <c r="DU18" s="381"/>
      <c r="DV18" s="381"/>
      <c r="DW18" s="381"/>
      <c r="DX18" s="381"/>
      <c r="DY18" s="381"/>
      <c r="DZ18" s="381"/>
      <c r="EA18" s="381"/>
      <c r="EB18" s="381"/>
      <c r="EC18" s="381"/>
      <c r="ED18" s="381"/>
      <c r="EE18" s="381"/>
      <c r="EF18" s="381"/>
      <c r="EG18" s="381"/>
      <c r="EH18" s="381"/>
      <c r="EI18" s="381"/>
      <c r="EJ18" s="381"/>
      <c r="EK18" s="381"/>
      <c r="EL18" s="381"/>
      <c r="EM18" s="381"/>
      <c r="EN18" s="381"/>
      <c r="EO18" s="381"/>
      <c r="EP18" s="381"/>
      <c r="EQ18" s="381"/>
      <c r="ER18" s="381"/>
      <c r="ES18" s="381"/>
      <c r="ET18" s="381"/>
      <c r="EU18" s="381"/>
      <c r="EV18" s="381"/>
      <c r="EW18" s="381"/>
      <c r="EX18" s="381"/>
      <c r="EY18" s="381"/>
      <c r="EZ18" s="381"/>
      <c r="FA18" s="381"/>
      <c r="FB18" s="381"/>
      <c r="FC18" s="381"/>
      <c r="FD18" s="381"/>
      <c r="FE18" s="381"/>
      <c r="FF18" s="381"/>
      <c r="FG18" s="381"/>
      <c r="FH18" s="381"/>
      <c r="FI18" s="381"/>
      <c r="FJ18" s="381"/>
      <c r="FK18" s="381"/>
      <c r="FL18" s="381"/>
      <c r="FM18" s="381"/>
      <c r="FN18" s="381"/>
      <c r="FO18" s="381"/>
      <c r="FP18" s="381"/>
      <c r="FQ18" s="381"/>
      <c r="FR18" s="381"/>
      <c r="FS18" s="381"/>
      <c r="FT18" s="381"/>
      <c r="FU18" s="381"/>
      <c r="FV18" s="381"/>
      <c r="FW18" s="381"/>
      <c r="FX18" s="381"/>
      <c r="FY18" s="381"/>
      <c r="FZ18" s="381"/>
      <c r="GA18" s="381"/>
      <c r="GB18" s="381"/>
      <c r="GC18" s="381"/>
      <c r="GD18" s="381"/>
      <c r="GE18" s="381"/>
      <c r="GF18" s="381"/>
      <c r="GG18" s="381"/>
      <c r="GH18" s="381"/>
      <c r="GI18" s="381"/>
      <c r="GJ18" s="381"/>
      <c r="GK18" s="381"/>
      <c r="GL18" s="381"/>
      <c r="GM18" s="381"/>
      <c r="GN18" s="381"/>
      <c r="GO18" s="381"/>
      <c r="GP18" s="381"/>
      <c r="GQ18" s="381"/>
      <c r="GR18" s="381"/>
      <c r="GS18" s="381"/>
      <c r="GT18" s="381"/>
      <c r="GU18" s="381"/>
      <c r="GV18" s="381"/>
      <c r="GW18" s="381"/>
      <c r="GX18" s="381"/>
      <c r="GY18" s="381"/>
      <c r="GZ18" s="381"/>
      <c r="HA18" s="381"/>
      <c r="HB18" s="381"/>
      <c r="HC18" s="381"/>
      <c r="HD18" s="381"/>
      <c r="HE18" s="381"/>
      <c r="HF18" s="381"/>
      <c r="HG18" s="381"/>
      <c r="HH18" s="381"/>
      <c r="HI18" s="381"/>
      <c r="HJ18" s="381"/>
      <c r="HK18" s="381"/>
      <c r="HL18" s="381"/>
      <c r="HM18" s="381"/>
      <c r="HN18" s="381"/>
      <c r="HO18" s="381"/>
      <c r="HP18" s="381"/>
      <c r="HQ18" s="381"/>
      <c r="HR18" s="381"/>
      <c r="HS18" s="381"/>
      <c r="HT18" s="381"/>
      <c r="HU18" s="381"/>
      <c r="HV18" s="381"/>
      <c r="HW18" s="381"/>
      <c r="HX18" s="381"/>
      <c r="HY18" s="381"/>
      <c r="HZ18" s="381"/>
      <c r="IA18" s="381"/>
      <c r="IB18" s="381"/>
      <c r="IC18" s="381"/>
      <c r="ID18" s="381"/>
      <c r="IE18" s="381"/>
      <c r="IF18" s="381"/>
      <c r="IG18" s="381"/>
      <c r="IH18" s="381"/>
      <c r="II18" s="381"/>
      <c r="IJ18" s="381"/>
      <c r="IK18" s="381"/>
      <c r="IL18" s="381"/>
      <c r="IM18" s="381"/>
    </row>
    <row r="19" spans="1:247" ht="34.5" customHeight="1">
      <c r="A19" s="374"/>
      <c r="B19" s="369"/>
      <c r="C19" s="369"/>
      <c r="D19" s="369"/>
      <c r="E19" s="369"/>
      <c r="F19" s="369"/>
      <c r="G19" s="369"/>
      <c r="H19" s="369"/>
      <c r="I19" s="369"/>
      <c r="J19" s="372"/>
      <c r="K19" s="441"/>
      <c r="L19" s="441"/>
      <c r="M19" s="373"/>
      <c r="N19" s="373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442"/>
      <c r="AT19" s="442"/>
      <c r="AU19" s="442"/>
      <c r="AV19" s="442"/>
      <c r="AW19" s="376"/>
      <c r="AX19" s="443"/>
      <c r="AY19" s="443"/>
      <c r="AZ19" s="388"/>
      <c r="BA19" s="388"/>
      <c r="BB19" s="443"/>
      <c r="BC19" s="388"/>
      <c r="BD19" s="443"/>
      <c r="BE19" s="443"/>
      <c r="BF19" s="388"/>
      <c r="BG19" s="443"/>
      <c r="BH19" s="443"/>
      <c r="BI19" s="388"/>
      <c r="BJ19" s="443"/>
      <c r="BK19" s="443"/>
      <c r="BL19" s="380"/>
      <c r="BM19" s="381"/>
      <c r="BN19" s="381"/>
      <c r="BO19" s="381"/>
      <c r="BP19" s="381"/>
      <c r="BQ19" s="381"/>
      <c r="BR19" s="381"/>
      <c r="BS19" s="381"/>
      <c r="BT19" s="381"/>
      <c r="BU19" s="381"/>
      <c r="BV19" s="381"/>
      <c r="BW19" s="381"/>
      <c r="BX19" s="381"/>
      <c r="BY19" s="381"/>
      <c r="BZ19" s="381"/>
      <c r="CA19" s="381"/>
      <c r="CB19" s="381"/>
      <c r="CC19" s="381"/>
      <c r="CD19" s="381"/>
      <c r="CE19" s="381"/>
      <c r="CF19" s="381"/>
      <c r="CG19" s="381"/>
      <c r="CH19" s="381"/>
      <c r="CI19" s="381"/>
      <c r="CJ19" s="381"/>
      <c r="CK19" s="381"/>
      <c r="CL19" s="381"/>
      <c r="CM19" s="381"/>
      <c r="CN19" s="381"/>
      <c r="CO19" s="381"/>
      <c r="CP19" s="381"/>
      <c r="CQ19" s="381"/>
      <c r="CR19" s="381"/>
      <c r="CS19" s="381"/>
      <c r="CT19" s="381"/>
      <c r="CU19" s="381"/>
      <c r="CV19" s="381"/>
      <c r="CW19" s="381"/>
      <c r="CX19" s="381"/>
      <c r="CY19" s="381"/>
      <c r="CZ19" s="381"/>
      <c r="DA19" s="381"/>
      <c r="DB19" s="381"/>
      <c r="DC19" s="381"/>
      <c r="DD19" s="381"/>
      <c r="DE19" s="381"/>
      <c r="DF19" s="381"/>
      <c r="DG19" s="381"/>
      <c r="DH19" s="381"/>
      <c r="DI19" s="381"/>
      <c r="DJ19" s="381"/>
      <c r="DK19" s="381"/>
      <c r="DL19" s="381"/>
      <c r="DM19" s="381"/>
      <c r="DN19" s="381"/>
      <c r="DO19" s="381"/>
      <c r="DP19" s="381"/>
      <c r="DQ19" s="381"/>
      <c r="DR19" s="381"/>
      <c r="DS19" s="381"/>
      <c r="DT19" s="381"/>
      <c r="DU19" s="381"/>
      <c r="DV19" s="381"/>
      <c r="DW19" s="381"/>
      <c r="DX19" s="381"/>
      <c r="DY19" s="381"/>
      <c r="DZ19" s="381"/>
      <c r="EA19" s="381"/>
      <c r="EB19" s="381"/>
      <c r="EC19" s="381"/>
      <c r="ED19" s="381"/>
      <c r="EE19" s="381"/>
      <c r="EF19" s="381"/>
      <c r="EG19" s="381"/>
      <c r="EH19" s="381"/>
      <c r="EI19" s="381"/>
      <c r="EJ19" s="381"/>
      <c r="EK19" s="381"/>
      <c r="EL19" s="381"/>
      <c r="EM19" s="381"/>
      <c r="EN19" s="381"/>
      <c r="EO19" s="381"/>
      <c r="EP19" s="381"/>
      <c r="EQ19" s="381"/>
      <c r="ER19" s="381"/>
      <c r="ES19" s="381"/>
      <c r="ET19" s="381"/>
      <c r="EU19" s="381"/>
      <c r="EV19" s="381"/>
      <c r="EW19" s="381"/>
      <c r="EX19" s="381"/>
      <c r="EY19" s="381"/>
      <c r="EZ19" s="381"/>
      <c r="FA19" s="381"/>
      <c r="FB19" s="381"/>
      <c r="FC19" s="381"/>
      <c r="FD19" s="381"/>
      <c r="FE19" s="381"/>
      <c r="FF19" s="381"/>
      <c r="FG19" s="381"/>
      <c r="FH19" s="381"/>
      <c r="FI19" s="381"/>
      <c r="FJ19" s="381"/>
      <c r="FK19" s="381"/>
      <c r="FL19" s="381"/>
      <c r="FM19" s="381"/>
      <c r="FN19" s="381"/>
      <c r="FO19" s="381"/>
      <c r="FP19" s="381"/>
      <c r="FQ19" s="381"/>
      <c r="FR19" s="381"/>
      <c r="FS19" s="381"/>
      <c r="FT19" s="381"/>
      <c r="FU19" s="381"/>
      <c r="FV19" s="381"/>
      <c r="FW19" s="381"/>
      <c r="FX19" s="381"/>
      <c r="FY19" s="381"/>
      <c r="FZ19" s="381"/>
      <c r="GA19" s="381"/>
      <c r="GB19" s="381"/>
      <c r="GC19" s="381"/>
      <c r="GD19" s="381"/>
      <c r="GE19" s="381"/>
      <c r="GF19" s="381"/>
      <c r="GG19" s="381"/>
      <c r="GH19" s="381"/>
      <c r="GI19" s="381"/>
      <c r="GJ19" s="381"/>
      <c r="GK19" s="381"/>
      <c r="GL19" s="381"/>
      <c r="GM19" s="381"/>
      <c r="GN19" s="381"/>
      <c r="GO19" s="381"/>
      <c r="GP19" s="381"/>
      <c r="GQ19" s="381"/>
      <c r="GR19" s="381"/>
      <c r="GS19" s="381"/>
      <c r="GT19" s="381"/>
      <c r="GU19" s="381"/>
      <c r="GV19" s="381"/>
      <c r="GW19" s="381"/>
      <c r="GX19" s="381"/>
      <c r="GY19" s="381"/>
      <c r="GZ19" s="381"/>
      <c r="HA19" s="381"/>
      <c r="HB19" s="381"/>
      <c r="HC19" s="381"/>
      <c r="HD19" s="381"/>
      <c r="HE19" s="381"/>
      <c r="HF19" s="381"/>
      <c r="HG19" s="381"/>
      <c r="HH19" s="381"/>
      <c r="HI19" s="381"/>
      <c r="HJ19" s="381"/>
      <c r="HK19" s="381"/>
      <c r="HL19" s="381"/>
      <c r="HM19" s="381"/>
      <c r="HN19" s="381"/>
      <c r="HO19" s="381"/>
      <c r="HP19" s="381"/>
      <c r="HQ19" s="381"/>
      <c r="HR19" s="381"/>
      <c r="HS19" s="381"/>
      <c r="HT19" s="381"/>
      <c r="HU19" s="381"/>
      <c r="HV19" s="381"/>
      <c r="HW19" s="381"/>
      <c r="HX19" s="381"/>
      <c r="HY19" s="381"/>
      <c r="HZ19" s="381"/>
      <c r="IA19" s="381"/>
      <c r="IB19" s="381"/>
      <c r="IC19" s="381"/>
      <c r="ID19" s="381"/>
      <c r="IE19" s="381"/>
      <c r="IF19" s="381"/>
      <c r="IG19" s="381"/>
      <c r="IH19" s="381"/>
      <c r="II19" s="381"/>
      <c r="IJ19" s="381"/>
      <c r="IK19" s="381"/>
      <c r="IL19" s="381"/>
      <c r="IM19" s="381"/>
    </row>
    <row r="20" spans="1:247" ht="34.5" customHeight="1">
      <c r="A20" s="374"/>
      <c r="B20" s="369"/>
      <c r="C20" s="369"/>
      <c r="D20" s="369"/>
      <c r="E20" s="369"/>
      <c r="F20" s="369"/>
      <c r="G20" s="369"/>
      <c r="H20" s="369"/>
      <c r="I20" s="369"/>
      <c r="J20" s="365"/>
      <c r="K20" s="567" t="s">
        <v>87</v>
      </c>
      <c r="L20" s="567"/>
      <c r="M20" s="567"/>
      <c r="N20" s="567"/>
      <c r="O20" s="567"/>
      <c r="P20" s="567"/>
      <c r="Q20" s="567"/>
      <c r="R20" s="567"/>
      <c r="S20" s="567"/>
      <c r="T20" s="369"/>
      <c r="U20" s="369"/>
      <c r="V20" s="369"/>
      <c r="W20" s="369"/>
      <c r="X20" s="369"/>
      <c r="Y20" s="369"/>
      <c r="Z20" s="369"/>
      <c r="AA20" s="369"/>
      <c r="AB20" s="369"/>
      <c r="AC20" s="568" t="s">
        <v>6</v>
      </c>
      <c r="AD20" s="568"/>
      <c r="AE20" s="568"/>
      <c r="AF20" s="568"/>
      <c r="AG20" s="568"/>
      <c r="AH20" s="568"/>
      <c r="AI20" s="568"/>
      <c r="AJ20" s="568"/>
      <c r="AK20" s="568"/>
      <c r="AL20" s="568"/>
      <c r="AM20" s="568"/>
      <c r="AN20" s="568"/>
      <c r="AO20" s="444"/>
      <c r="AP20" s="444"/>
      <c r="AQ20" s="444"/>
      <c r="AR20" s="444"/>
      <c r="AS20" s="445"/>
      <c r="AT20" s="445"/>
      <c r="AU20" s="445"/>
      <c r="AV20" s="446"/>
      <c r="AW20" s="442"/>
      <c r="AX20" s="391">
        <f>$K$24</f>
        <v>3</v>
      </c>
      <c r="AY20" s="387"/>
      <c r="AZ20" s="427"/>
      <c r="BA20" s="386">
        <f>$K$21</f>
        <v>1</v>
      </c>
      <c r="BB20" s="387"/>
      <c r="BC20" s="427"/>
      <c r="BD20" s="386">
        <f>$K$25</f>
        <v>4</v>
      </c>
      <c r="BE20" s="387"/>
      <c r="BF20" s="389"/>
      <c r="BG20" s="386">
        <f>$K$25</f>
        <v>4</v>
      </c>
      <c r="BH20" s="387"/>
      <c r="BI20" s="390"/>
      <c r="BJ20" s="391">
        <f>$K$27</f>
        <v>5</v>
      </c>
      <c r="BK20" s="387"/>
      <c r="BL20" s="380"/>
      <c r="BM20" s="381"/>
      <c r="BN20" s="381"/>
      <c r="BO20" s="381"/>
      <c r="BP20" s="381"/>
      <c r="BQ20" s="381"/>
      <c r="BR20" s="381"/>
      <c r="BS20" s="381"/>
      <c r="BT20" s="381"/>
      <c r="BU20" s="381"/>
      <c r="BV20" s="381"/>
      <c r="BW20" s="381"/>
      <c r="BX20" s="381"/>
      <c r="BY20" s="381"/>
      <c r="BZ20" s="381"/>
      <c r="CA20" s="381"/>
      <c r="CB20" s="381"/>
      <c r="CC20" s="381"/>
      <c r="CD20" s="381"/>
      <c r="CE20" s="381"/>
      <c r="CF20" s="381"/>
      <c r="CG20" s="381"/>
      <c r="CH20" s="381"/>
      <c r="CI20" s="381"/>
      <c r="CJ20" s="381"/>
      <c r="CK20" s="381"/>
      <c r="CL20" s="381"/>
      <c r="CM20" s="381"/>
      <c r="CN20" s="381"/>
      <c r="CO20" s="381"/>
      <c r="CP20" s="381"/>
      <c r="CQ20" s="381"/>
      <c r="CR20" s="381"/>
      <c r="CS20" s="381"/>
      <c r="CT20" s="381"/>
      <c r="CU20" s="381"/>
      <c r="CV20" s="381"/>
      <c r="CW20" s="381"/>
      <c r="CX20" s="381"/>
      <c r="CY20" s="381"/>
      <c r="CZ20" s="381"/>
      <c r="DA20" s="381"/>
      <c r="DB20" s="381"/>
      <c r="DC20" s="381"/>
      <c r="DD20" s="381"/>
      <c r="DE20" s="381"/>
      <c r="DF20" s="381"/>
      <c r="DG20" s="381"/>
      <c r="DH20" s="381"/>
      <c r="DI20" s="381"/>
      <c r="DJ20" s="381"/>
      <c r="DK20" s="381"/>
      <c r="DL20" s="381"/>
      <c r="DM20" s="381"/>
      <c r="DN20" s="381"/>
      <c r="DO20" s="381"/>
      <c r="DP20" s="381"/>
      <c r="DQ20" s="381"/>
      <c r="DR20" s="381"/>
      <c r="DS20" s="381"/>
      <c r="DT20" s="381"/>
      <c r="DU20" s="381"/>
      <c r="DV20" s="381"/>
      <c r="DW20" s="381"/>
      <c r="DX20" s="381"/>
      <c r="DY20" s="381"/>
      <c r="DZ20" s="381"/>
      <c r="EA20" s="381"/>
      <c r="EB20" s="381"/>
      <c r="EC20" s="381"/>
      <c r="ED20" s="381"/>
      <c r="EE20" s="381"/>
      <c r="EF20" s="381"/>
      <c r="EG20" s="381"/>
      <c r="EH20" s="381"/>
      <c r="EI20" s="381"/>
      <c r="EJ20" s="381"/>
      <c r="EK20" s="381"/>
      <c r="EL20" s="381"/>
      <c r="EM20" s="381"/>
      <c r="EN20" s="381"/>
      <c r="EO20" s="381"/>
      <c r="EP20" s="381"/>
      <c r="EQ20" s="381"/>
      <c r="ER20" s="381"/>
      <c r="ES20" s="381"/>
      <c r="ET20" s="381"/>
      <c r="EU20" s="381"/>
      <c r="EV20" s="381"/>
      <c r="EW20" s="381"/>
      <c r="EX20" s="381"/>
      <c r="EY20" s="381"/>
      <c r="EZ20" s="381"/>
      <c r="FA20" s="381"/>
      <c r="FB20" s="381"/>
      <c r="FC20" s="381"/>
      <c r="FD20" s="381"/>
      <c r="FE20" s="381"/>
      <c r="FF20" s="381"/>
      <c r="FG20" s="381"/>
      <c r="FH20" s="381"/>
      <c r="FI20" s="381"/>
      <c r="FJ20" s="381"/>
      <c r="FK20" s="381"/>
      <c r="FL20" s="381"/>
      <c r="FM20" s="381"/>
      <c r="FN20" s="381"/>
      <c r="FO20" s="381"/>
      <c r="FP20" s="381"/>
      <c r="FQ20" s="381"/>
      <c r="FR20" s="381"/>
      <c r="FS20" s="381"/>
      <c r="FT20" s="381"/>
      <c r="FU20" s="381"/>
      <c r="FV20" s="381"/>
      <c r="FW20" s="381"/>
      <c r="FX20" s="381"/>
      <c r="FY20" s="381"/>
      <c r="FZ20" s="381"/>
      <c r="GA20" s="381"/>
      <c r="GB20" s="381"/>
      <c r="GC20" s="381"/>
      <c r="GD20" s="381"/>
      <c r="GE20" s="381"/>
      <c r="GF20" s="381"/>
      <c r="GG20" s="381"/>
      <c r="GH20" s="381"/>
      <c r="GI20" s="381"/>
      <c r="GJ20" s="381"/>
      <c r="GK20" s="381"/>
      <c r="GL20" s="381"/>
      <c r="GM20" s="381"/>
      <c r="GN20" s="381"/>
      <c r="GO20" s="381"/>
      <c r="GP20" s="381"/>
      <c r="GQ20" s="381"/>
      <c r="GR20" s="381"/>
      <c r="GS20" s="381"/>
      <c r="GT20" s="381"/>
      <c r="GU20" s="381"/>
      <c r="GV20" s="381"/>
      <c r="GW20" s="381"/>
      <c r="GX20" s="381"/>
      <c r="GY20" s="381"/>
      <c r="GZ20" s="381"/>
      <c r="HA20" s="381"/>
      <c r="HB20" s="381"/>
      <c r="HC20" s="381"/>
      <c r="HD20" s="381"/>
      <c r="HE20" s="381"/>
      <c r="HF20" s="381"/>
      <c r="HG20" s="381"/>
      <c r="HH20" s="381"/>
      <c r="HI20" s="381"/>
      <c r="HJ20" s="381"/>
      <c r="HK20" s="381"/>
      <c r="HL20" s="381"/>
      <c r="HM20" s="381"/>
      <c r="HN20" s="381"/>
      <c r="HO20" s="381"/>
      <c r="HP20" s="381"/>
      <c r="HQ20" s="381"/>
      <c r="HR20" s="381"/>
      <c r="HS20" s="381"/>
      <c r="HT20" s="381"/>
      <c r="HU20" s="381"/>
      <c r="HV20" s="381"/>
      <c r="HW20" s="381"/>
      <c r="HX20" s="381"/>
      <c r="HY20" s="381"/>
      <c r="HZ20" s="381"/>
      <c r="IA20" s="381"/>
      <c r="IB20" s="381"/>
      <c r="IC20" s="381"/>
      <c r="ID20" s="381"/>
      <c r="IE20" s="381"/>
      <c r="IF20" s="381"/>
      <c r="IG20" s="381"/>
      <c r="IH20" s="381"/>
      <c r="II20" s="381"/>
      <c r="IJ20" s="381"/>
      <c r="IK20" s="381"/>
      <c r="IL20" s="381"/>
      <c r="IM20" s="381"/>
    </row>
    <row r="21" spans="1:247" ht="34.5" customHeight="1">
      <c r="A21" s="374"/>
      <c r="B21" s="369"/>
      <c r="C21" s="369"/>
      <c r="D21" s="369"/>
      <c r="E21" s="369"/>
      <c r="F21" s="369"/>
      <c r="G21" s="369"/>
      <c r="H21" s="369"/>
      <c r="I21" s="369"/>
      <c r="J21" s="447" t="s">
        <v>7</v>
      </c>
      <c r="K21" s="569">
        <v>1</v>
      </c>
      <c r="L21" s="569"/>
      <c r="M21" s="569"/>
      <c r="N21" s="569"/>
      <c r="O21" s="569"/>
      <c r="P21" s="569"/>
      <c r="Q21" s="569"/>
      <c r="R21" s="569"/>
      <c r="S21" s="569"/>
      <c r="T21" s="369"/>
      <c r="U21" s="369"/>
      <c r="V21" s="369"/>
      <c r="W21" s="369"/>
      <c r="X21" s="369"/>
      <c r="Y21" s="369"/>
      <c r="Z21" s="369"/>
      <c r="AA21" s="369"/>
      <c r="AB21" s="369"/>
      <c r="AC21" s="570">
        <f>$I$9</f>
        <v>1</v>
      </c>
      <c r="AD21" s="570"/>
      <c r="AE21" s="570"/>
      <c r="AF21" s="570"/>
      <c r="AG21" s="570"/>
      <c r="AH21" s="570"/>
      <c r="AI21" s="570"/>
      <c r="AJ21" s="570"/>
      <c r="AK21" s="570"/>
      <c r="AL21" s="570"/>
      <c r="AM21" s="570"/>
      <c r="AN21" s="570"/>
      <c r="AO21" s="448"/>
      <c r="AP21" s="448"/>
      <c r="AQ21" s="448"/>
      <c r="AR21" s="448"/>
      <c r="AS21" s="448"/>
      <c r="AT21" s="448"/>
      <c r="AU21" s="448"/>
      <c r="AV21" s="448"/>
      <c r="AW21" s="376"/>
      <c r="AX21" s="409">
        <f>$K$31</f>
        <v>8</v>
      </c>
      <c r="AY21" s="410"/>
      <c r="AZ21" s="388"/>
      <c r="BA21" s="409">
        <f>$K$28</f>
        <v>6</v>
      </c>
      <c r="BB21" s="410"/>
      <c r="BC21" s="389"/>
      <c r="BD21" s="409">
        <f>$K$31</f>
        <v>8</v>
      </c>
      <c r="BE21" s="410"/>
      <c r="BF21" s="389"/>
      <c r="BG21" s="409">
        <f>$K$34</f>
        <v>10</v>
      </c>
      <c r="BH21" s="410"/>
      <c r="BI21" s="390"/>
      <c r="BJ21" s="409">
        <f>$K$33</f>
        <v>9</v>
      </c>
      <c r="BK21" s="410"/>
      <c r="BL21" s="380"/>
      <c r="BM21" s="381"/>
      <c r="BN21" s="381"/>
      <c r="BO21" s="381"/>
      <c r="BP21" s="381"/>
      <c r="BQ21" s="381"/>
      <c r="BR21" s="381"/>
      <c r="BS21" s="381"/>
      <c r="BT21" s="381"/>
      <c r="BU21" s="381"/>
      <c r="BV21" s="381"/>
      <c r="BW21" s="381"/>
      <c r="BX21" s="381"/>
      <c r="BY21" s="381"/>
      <c r="BZ21" s="381"/>
      <c r="CA21" s="381"/>
      <c r="CB21" s="381"/>
      <c r="CC21" s="381"/>
      <c r="CD21" s="381"/>
      <c r="CE21" s="381"/>
      <c r="CF21" s="381"/>
      <c r="CG21" s="381"/>
      <c r="CH21" s="381"/>
      <c r="CI21" s="381"/>
      <c r="CJ21" s="381"/>
      <c r="CK21" s="381"/>
      <c r="CL21" s="381"/>
      <c r="CM21" s="381"/>
      <c r="CN21" s="381"/>
      <c r="CO21" s="381"/>
      <c r="CP21" s="381"/>
      <c r="CQ21" s="381"/>
      <c r="CR21" s="381"/>
      <c r="CS21" s="381"/>
      <c r="CT21" s="381"/>
      <c r="CU21" s="381"/>
      <c r="CV21" s="381"/>
      <c r="CW21" s="381"/>
      <c r="CX21" s="381"/>
      <c r="CY21" s="381"/>
      <c r="CZ21" s="381"/>
      <c r="DA21" s="381"/>
      <c r="DB21" s="381"/>
      <c r="DC21" s="381"/>
      <c r="DD21" s="381"/>
      <c r="DE21" s="381"/>
      <c r="DF21" s="381"/>
      <c r="DG21" s="381"/>
      <c r="DH21" s="381"/>
      <c r="DI21" s="381"/>
      <c r="DJ21" s="381"/>
      <c r="DK21" s="381"/>
      <c r="DL21" s="381"/>
      <c r="DM21" s="381"/>
      <c r="DN21" s="381"/>
      <c r="DO21" s="381"/>
      <c r="DP21" s="381"/>
      <c r="DQ21" s="381"/>
      <c r="DR21" s="381"/>
      <c r="DS21" s="381"/>
      <c r="DT21" s="381"/>
      <c r="DU21" s="381"/>
      <c r="DV21" s="381"/>
      <c r="DW21" s="381"/>
      <c r="DX21" s="381"/>
      <c r="DY21" s="381"/>
      <c r="DZ21" s="381"/>
      <c r="EA21" s="381"/>
      <c r="EB21" s="381"/>
      <c r="EC21" s="381"/>
      <c r="ED21" s="381"/>
      <c r="EE21" s="381"/>
      <c r="EF21" s="381"/>
      <c r="EG21" s="381"/>
      <c r="EH21" s="381"/>
      <c r="EI21" s="381"/>
      <c r="EJ21" s="381"/>
      <c r="EK21" s="381"/>
      <c r="EL21" s="381"/>
      <c r="EM21" s="381"/>
      <c r="EN21" s="381"/>
      <c r="EO21" s="381"/>
      <c r="EP21" s="381"/>
      <c r="EQ21" s="381"/>
      <c r="ER21" s="381"/>
      <c r="ES21" s="381"/>
      <c r="ET21" s="381"/>
      <c r="EU21" s="381"/>
      <c r="EV21" s="381"/>
      <c r="EW21" s="381"/>
      <c r="EX21" s="381"/>
      <c r="EY21" s="381"/>
      <c r="EZ21" s="381"/>
      <c r="FA21" s="381"/>
      <c r="FB21" s="381"/>
      <c r="FC21" s="381"/>
      <c r="FD21" s="381"/>
      <c r="FE21" s="381"/>
      <c r="FF21" s="381"/>
      <c r="FG21" s="381"/>
      <c r="FH21" s="381"/>
      <c r="FI21" s="381"/>
      <c r="FJ21" s="381"/>
      <c r="FK21" s="381"/>
      <c r="FL21" s="381"/>
      <c r="FM21" s="381"/>
      <c r="FN21" s="381"/>
      <c r="FO21" s="381"/>
      <c r="FP21" s="381"/>
      <c r="FQ21" s="381"/>
      <c r="FR21" s="381"/>
      <c r="FS21" s="381"/>
      <c r="FT21" s="381"/>
      <c r="FU21" s="381"/>
      <c r="FV21" s="381"/>
      <c r="FW21" s="381"/>
      <c r="FX21" s="381"/>
      <c r="FY21" s="381"/>
      <c r="FZ21" s="381"/>
      <c r="GA21" s="381"/>
      <c r="GB21" s="381"/>
      <c r="GC21" s="381"/>
      <c r="GD21" s="381"/>
      <c r="GE21" s="381"/>
      <c r="GF21" s="381"/>
      <c r="GG21" s="381"/>
      <c r="GH21" s="381"/>
      <c r="GI21" s="381"/>
      <c r="GJ21" s="381"/>
      <c r="GK21" s="381"/>
      <c r="GL21" s="381"/>
      <c r="GM21" s="381"/>
      <c r="GN21" s="381"/>
      <c r="GO21" s="381"/>
      <c r="GP21" s="381"/>
      <c r="GQ21" s="381"/>
      <c r="GR21" s="381"/>
      <c r="GS21" s="381"/>
      <c r="GT21" s="381"/>
      <c r="GU21" s="381"/>
      <c r="GV21" s="381"/>
      <c r="GW21" s="381"/>
      <c r="GX21" s="381"/>
      <c r="GY21" s="381"/>
      <c r="GZ21" s="381"/>
      <c r="HA21" s="381"/>
      <c r="HB21" s="381"/>
      <c r="HC21" s="381"/>
      <c r="HD21" s="381"/>
      <c r="HE21" s="381"/>
      <c r="HF21" s="381"/>
      <c r="HG21" s="381"/>
      <c r="HH21" s="381"/>
      <c r="HI21" s="381"/>
      <c r="HJ21" s="381"/>
      <c r="HK21" s="381"/>
      <c r="HL21" s="381"/>
      <c r="HM21" s="381"/>
      <c r="HN21" s="381"/>
      <c r="HO21" s="381"/>
      <c r="HP21" s="381"/>
      <c r="HQ21" s="381"/>
      <c r="HR21" s="381"/>
      <c r="HS21" s="381"/>
      <c r="HT21" s="381"/>
      <c r="HU21" s="381"/>
      <c r="HV21" s="381"/>
      <c r="HW21" s="381"/>
      <c r="HX21" s="381"/>
      <c r="HY21" s="381"/>
      <c r="HZ21" s="381"/>
      <c r="IA21" s="381"/>
      <c r="IB21" s="381"/>
      <c r="IC21" s="381"/>
      <c r="ID21" s="381"/>
      <c r="IE21" s="381"/>
      <c r="IF21" s="381"/>
      <c r="IG21" s="381"/>
      <c r="IH21" s="381"/>
      <c r="II21" s="381"/>
      <c r="IJ21" s="381"/>
      <c r="IK21" s="381"/>
      <c r="IL21" s="381"/>
      <c r="IM21" s="381"/>
    </row>
    <row r="22" spans="1:247" ht="34.5" customHeight="1">
      <c r="A22" s="374"/>
      <c r="B22" s="369"/>
      <c r="C22" s="369"/>
      <c r="D22" s="369"/>
      <c r="E22" s="369"/>
      <c r="F22" s="369"/>
      <c r="G22" s="369"/>
      <c r="H22" s="369"/>
      <c r="I22" s="369"/>
      <c r="J22" s="447" t="s">
        <v>10</v>
      </c>
      <c r="K22" s="571">
        <v>2</v>
      </c>
      <c r="L22" s="571"/>
      <c r="M22" s="571"/>
      <c r="N22" s="571"/>
      <c r="O22" s="571"/>
      <c r="P22" s="571"/>
      <c r="Q22" s="571"/>
      <c r="R22" s="571"/>
      <c r="S22" s="571"/>
      <c r="T22" s="369"/>
      <c r="U22" s="369"/>
      <c r="V22" s="369"/>
      <c r="W22" s="369"/>
      <c r="X22" s="369"/>
      <c r="Y22" s="369"/>
      <c r="Z22" s="572" t="s">
        <v>44</v>
      </c>
      <c r="AA22" s="572"/>
      <c r="AB22" s="572"/>
      <c r="AC22" s="570">
        <f>$I$10</f>
        <v>2</v>
      </c>
      <c r="AD22" s="570"/>
      <c r="AE22" s="570"/>
      <c r="AF22" s="570"/>
      <c r="AG22" s="570"/>
      <c r="AH22" s="570"/>
      <c r="AI22" s="570"/>
      <c r="AJ22" s="570"/>
      <c r="AK22" s="570"/>
      <c r="AL22" s="570"/>
      <c r="AM22" s="570"/>
      <c r="AN22" s="570"/>
      <c r="AO22" s="444"/>
      <c r="AP22" s="444"/>
      <c r="AQ22" s="444"/>
      <c r="AR22" s="444"/>
      <c r="AS22" s="445"/>
      <c r="AT22" s="445"/>
      <c r="AU22" s="445"/>
      <c r="AV22" s="446"/>
      <c r="AW22" s="442"/>
      <c r="AX22" s="388"/>
      <c r="AY22" s="564"/>
      <c r="AZ22" s="388"/>
      <c r="BA22" s="443"/>
      <c r="BB22" s="564" t="s">
        <v>0</v>
      </c>
      <c r="BC22" s="388"/>
      <c r="BD22" s="443"/>
      <c r="BE22" s="564" t="s">
        <v>0</v>
      </c>
      <c r="BF22" s="388"/>
      <c r="BG22" s="443"/>
      <c r="BH22" s="564" t="s">
        <v>0</v>
      </c>
      <c r="BI22" s="388"/>
      <c r="BJ22" s="443"/>
      <c r="BK22" s="369"/>
      <c r="BL22" s="380"/>
      <c r="BM22" s="381"/>
      <c r="BN22" s="381"/>
      <c r="BO22" s="381"/>
      <c r="BP22" s="381"/>
      <c r="BQ22" s="381"/>
      <c r="BR22" s="381"/>
      <c r="BS22" s="381"/>
      <c r="BT22" s="381"/>
      <c r="BU22" s="381"/>
      <c r="BV22" s="381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381"/>
      <c r="CM22" s="381"/>
      <c r="CN22" s="381"/>
      <c r="CO22" s="381"/>
      <c r="CP22" s="381"/>
      <c r="CQ22" s="381"/>
      <c r="CR22" s="381"/>
      <c r="CS22" s="381"/>
      <c r="CT22" s="381"/>
      <c r="CU22" s="381"/>
      <c r="CV22" s="381"/>
      <c r="CW22" s="381"/>
      <c r="CX22" s="381"/>
      <c r="CY22" s="381"/>
      <c r="CZ22" s="381"/>
      <c r="DA22" s="381"/>
      <c r="DB22" s="381"/>
      <c r="DC22" s="381"/>
      <c r="DD22" s="381"/>
      <c r="DE22" s="381"/>
      <c r="DF22" s="381"/>
      <c r="DG22" s="381"/>
      <c r="DH22" s="381"/>
      <c r="DI22" s="381"/>
      <c r="DJ22" s="381"/>
      <c r="DK22" s="381"/>
      <c r="DL22" s="381"/>
      <c r="DM22" s="381"/>
      <c r="DN22" s="381"/>
      <c r="DO22" s="381"/>
      <c r="DP22" s="381"/>
      <c r="DQ22" s="381"/>
      <c r="DR22" s="381"/>
      <c r="DS22" s="381"/>
      <c r="DT22" s="381"/>
      <c r="DU22" s="381"/>
      <c r="DV22" s="381"/>
      <c r="DW22" s="381"/>
      <c r="DX22" s="381"/>
      <c r="DY22" s="381"/>
      <c r="DZ22" s="381"/>
      <c r="EA22" s="381"/>
      <c r="EB22" s="381"/>
      <c r="EC22" s="381"/>
      <c r="ED22" s="381"/>
      <c r="EE22" s="381"/>
      <c r="EF22" s="381"/>
      <c r="EG22" s="381"/>
      <c r="EH22" s="381"/>
      <c r="EI22" s="381"/>
      <c r="EJ22" s="381"/>
      <c r="EK22" s="381"/>
      <c r="EL22" s="381"/>
      <c r="EM22" s="381"/>
      <c r="EN22" s="381"/>
      <c r="EO22" s="381"/>
      <c r="EP22" s="381"/>
      <c r="EQ22" s="381"/>
      <c r="ER22" s="381"/>
      <c r="ES22" s="381"/>
      <c r="ET22" s="381"/>
      <c r="EU22" s="381"/>
      <c r="EV22" s="381"/>
      <c r="EW22" s="381"/>
      <c r="EX22" s="381"/>
      <c r="EY22" s="381"/>
      <c r="EZ22" s="381"/>
      <c r="FA22" s="381"/>
      <c r="FB22" s="381"/>
      <c r="FC22" s="381"/>
      <c r="FD22" s="381"/>
      <c r="FE22" s="381"/>
      <c r="FF22" s="381"/>
      <c r="FG22" s="381"/>
      <c r="FH22" s="381"/>
      <c r="FI22" s="381"/>
      <c r="FJ22" s="381"/>
      <c r="FK22" s="381"/>
      <c r="FL22" s="381"/>
      <c r="FM22" s="381"/>
      <c r="FN22" s="381"/>
      <c r="FO22" s="381"/>
      <c r="FP22" s="381"/>
      <c r="FQ22" s="381"/>
      <c r="FR22" s="381"/>
      <c r="FS22" s="381"/>
      <c r="FT22" s="381"/>
      <c r="FU22" s="381"/>
      <c r="FV22" s="381"/>
      <c r="FW22" s="381"/>
      <c r="FX22" s="381"/>
      <c r="FY22" s="381"/>
      <c r="FZ22" s="381"/>
      <c r="GA22" s="381"/>
      <c r="GB22" s="381"/>
      <c r="GC22" s="381"/>
      <c r="GD22" s="381"/>
      <c r="GE22" s="381"/>
      <c r="GF22" s="381"/>
      <c r="GG22" s="381"/>
      <c r="GH22" s="381"/>
      <c r="GI22" s="381"/>
      <c r="GJ22" s="381"/>
      <c r="GK22" s="381"/>
      <c r="GL22" s="381"/>
      <c r="GM22" s="381"/>
      <c r="GN22" s="381"/>
      <c r="GO22" s="381"/>
      <c r="GP22" s="381"/>
      <c r="GQ22" s="381"/>
      <c r="GR22" s="381"/>
      <c r="GS22" s="381"/>
      <c r="GT22" s="381"/>
      <c r="GU22" s="381"/>
      <c r="GV22" s="381"/>
      <c r="GW22" s="381"/>
      <c r="GX22" s="381"/>
      <c r="GY22" s="381"/>
      <c r="GZ22" s="381"/>
      <c r="HA22" s="381"/>
      <c r="HB22" s="381"/>
      <c r="HC22" s="381"/>
      <c r="HD22" s="381"/>
      <c r="HE22" s="381"/>
      <c r="HF22" s="381"/>
      <c r="HG22" s="381"/>
      <c r="HH22" s="381"/>
      <c r="HI22" s="381"/>
      <c r="HJ22" s="381"/>
      <c r="HK22" s="381"/>
      <c r="HL22" s="381"/>
      <c r="HM22" s="381"/>
      <c r="HN22" s="381"/>
      <c r="HO22" s="381"/>
      <c r="HP22" s="381"/>
      <c r="HQ22" s="381"/>
      <c r="HR22" s="381"/>
      <c r="HS22" s="381"/>
      <c r="HT22" s="381"/>
      <c r="HU22" s="381"/>
      <c r="HV22" s="381"/>
      <c r="HW22" s="381"/>
      <c r="HX22" s="381"/>
      <c r="HY22" s="381"/>
      <c r="HZ22" s="381"/>
      <c r="IA22" s="381"/>
      <c r="IB22" s="381"/>
      <c r="IC22" s="381"/>
      <c r="ID22" s="381"/>
      <c r="IE22" s="381"/>
      <c r="IF22" s="381"/>
      <c r="IG22" s="381"/>
      <c r="IH22" s="381"/>
      <c r="II22" s="381"/>
      <c r="IJ22" s="381"/>
      <c r="IK22" s="381"/>
      <c r="IL22" s="381"/>
      <c r="IM22" s="381"/>
    </row>
    <row r="23" spans="1:247" ht="36" customHeight="1">
      <c r="A23" s="374"/>
      <c r="B23" s="369"/>
      <c r="C23" s="369"/>
      <c r="D23" s="369"/>
      <c r="E23" s="369"/>
      <c r="F23" s="369"/>
      <c r="G23" s="369"/>
      <c r="H23" s="369"/>
      <c r="I23" s="369"/>
      <c r="J23" s="447"/>
      <c r="K23" s="449"/>
      <c r="L23" s="449"/>
      <c r="M23" s="449"/>
      <c r="N23" s="449"/>
      <c r="O23" s="449"/>
      <c r="P23" s="449"/>
      <c r="Q23" s="449"/>
      <c r="R23" s="450"/>
      <c r="S23" s="450"/>
      <c r="T23" s="369"/>
      <c r="U23" s="369"/>
      <c r="V23" s="369"/>
      <c r="W23" s="369"/>
      <c r="X23" s="369"/>
      <c r="Y23" s="369"/>
      <c r="Z23" s="369"/>
      <c r="AA23" s="369"/>
      <c r="AB23" s="369"/>
      <c r="AC23" s="451"/>
      <c r="AD23" s="452"/>
      <c r="AE23" s="452"/>
      <c r="AF23" s="452"/>
      <c r="AG23" s="452"/>
      <c r="AH23" s="452"/>
      <c r="AI23" s="452"/>
      <c r="AJ23" s="452"/>
      <c r="AK23" s="452"/>
      <c r="AL23" s="452"/>
      <c r="AM23" s="452"/>
      <c r="AN23" s="452"/>
      <c r="AO23" s="444"/>
      <c r="AP23" s="444"/>
      <c r="AQ23" s="444"/>
      <c r="AR23" s="444"/>
      <c r="AS23" s="445"/>
      <c r="AT23" s="445"/>
      <c r="AU23" s="445"/>
      <c r="AV23" s="446"/>
      <c r="AW23" s="442"/>
      <c r="AX23" s="453" t="s">
        <v>45</v>
      </c>
      <c r="AY23" s="564"/>
      <c r="AZ23" s="454"/>
      <c r="BA23" s="453" t="s">
        <v>46</v>
      </c>
      <c r="BB23" s="564"/>
      <c r="BC23" s="454"/>
      <c r="BD23" s="453" t="s">
        <v>47</v>
      </c>
      <c r="BE23" s="564"/>
      <c r="BF23" s="454"/>
      <c r="BG23" s="453" t="s">
        <v>48</v>
      </c>
      <c r="BH23" s="564"/>
      <c r="BI23" s="454"/>
      <c r="BJ23" s="454"/>
      <c r="BK23" s="454"/>
      <c r="BL23" s="380"/>
      <c r="BM23" s="381"/>
      <c r="BN23" s="381"/>
      <c r="BO23" s="381"/>
      <c r="BP23" s="381"/>
      <c r="BQ23" s="381"/>
      <c r="BR23" s="381"/>
      <c r="BS23" s="381"/>
      <c r="BT23" s="381"/>
      <c r="BU23" s="381"/>
      <c r="BV23" s="381"/>
      <c r="BW23" s="381"/>
      <c r="BX23" s="381"/>
      <c r="BY23" s="381"/>
      <c r="BZ23" s="381"/>
      <c r="CA23" s="381"/>
      <c r="CB23" s="381"/>
      <c r="CC23" s="381"/>
      <c r="CD23" s="381"/>
      <c r="CE23" s="381"/>
      <c r="CF23" s="381"/>
      <c r="CG23" s="381"/>
      <c r="CH23" s="381"/>
      <c r="CI23" s="381"/>
      <c r="CJ23" s="381"/>
      <c r="CK23" s="381"/>
      <c r="CL23" s="381"/>
      <c r="CM23" s="381"/>
      <c r="CN23" s="381"/>
      <c r="CO23" s="381"/>
      <c r="CP23" s="381"/>
      <c r="CQ23" s="381"/>
      <c r="CR23" s="381"/>
      <c r="CS23" s="381"/>
      <c r="CT23" s="381"/>
      <c r="CU23" s="381"/>
      <c r="CV23" s="381"/>
      <c r="CW23" s="381"/>
      <c r="CX23" s="381"/>
      <c r="CY23" s="381"/>
      <c r="CZ23" s="381"/>
      <c r="DA23" s="381"/>
      <c r="DB23" s="381"/>
      <c r="DC23" s="381"/>
      <c r="DD23" s="381"/>
      <c r="DE23" s="381"/>
      <c r="DF23" s="381"/>
      <c r="DG23" s="381"/>
      <c r="DH23" s="381"/>
      <c r="DI23" s="381"/>
      <c r="DJ23" s="381"/>
      <c r="DK23" s="381"/>
      <c r="DL23" s="381"/>
      <c r="DM23" s="381"/>
      <c r="DN23" s="381"/>
      <c r="DO23" s="381"/>
      <c r="DP23" s="381"/>
      <c r="DQ23" s="381"/>
      <c r="DR23" s="381"/>
      <c r="DS23" s="381"/>
      <c r="DT23" s="381"/>
      <c r="DU23" s="381"/>
      <c r="DV23" s="381"/>
      <c r="DW23" s="381"/>
      <c r="DX23" s="381"/>
      <c r="DY23" s="381"/>
      <c r="DZ23" s="381"/>
      <c r="EA23" s="381"/>
      <c r="EB23" s="381"/>
      <c r="EC23" s="381"/>
      <c r="ED23" s="381"/>
      <c r="EE23" s="381"/>
      <c r="EF23" s="381"/>
      <c r="EG23" s="381"/>
      <c r="EH23" s="381"/>
      <c r="EI23" s="381"/>
      <c r="EJ23" s="381"/>
      <c r="EK23" s="381"/>
      <c r="EL23" s="381"/>
      <c r="EM23" s="381"/>
      <c r="EN23" s="381"/>
      <c r="EO23" s="381"/>
      <c r="EP23" s="381"/>
      <c r="EQ23" s="381"/>
      <c r="ER23" s="381"/>
      <c r="ES23" s="381"/>
      <c r="ET23" s="381"/>
      <c r="EU23" s="381"/>
      <c r="EV23" s="381"/>
      <c r="EW23" s="381"/>
      <c r="EX23" s="381"/>
      <c r="EY23" s="381"/>
      <c r="EZ23" s="381"/>
      <c r="FA23" s="381"/>
      <c r="FB23" s="381"/>
      <c r="FC23" s="381"/>
      <c r="FD23" s="381"/>
      <c r="FE23" s="381"/>
      <c r="FF23" s="381"/>
      <c r="FG23" s="381"/>
      <c r="FH23" s="381"/>
      <c r="FI23" s="381"/>
      <c r="FJ23" s="381"/>
      <c r="FK23" s="381"/>
      <c r="FL23" s="381"/>
      <c r="FM23" s="381"/>
      <c r="FN23" s="381"/>
      <c r="FO23" s="381"/>
      <c r="FP23" s="381"/>
      <c r="FQ23" s="381"/>
      <c r="FR23" s="381"/>
      <c r="FS23" s="381"/>
      <c r="FT23" s="381"/>
      <c r="FU23" s="381"/>
      <c r="FV23" s="381"/>
      <c r="FW23" s="381"/>
      <c r="FX23" s="381"/>
      <c r="FY23" s="381"/>
      <c r="FZ23" s="381"/>
      <c r="GA23" s="381"/>
      <c r="GB23" s="381"/>
      <c r="GC23" s="381"/>
      <c r="GD23" s="381"/>
      <c r="GE23" s="381"/>
      <c r="GF23" s="381"/>
      <c r="GG23" s="381"/>
      <c r="GH23" s="381"/>
      <c r="GI23" s="381"/>
      <c r="GJ23" s="381"/>
      <c r="GK23" s="381"/>
      <c r="GL23" s="381"/>
      <c r="GM23" s="381"/>
      <c r="GN23" s="381"/>
      <c r="GO23" s="381"/>
      <c r="GP23" s="381"/>
      <c r="GQ23" s="381"/>
      <c r="GR23" s="381"/>
      <c r="GS23" s="381"/>
      <c r="GT23" s="381"/>
      <c r="GU23" s="381"/>
      <c r="GV23" s="381"/>
      <c r="GW23" s="381"/>
      <c r="GX23" s="381"/>
      <c r="GY23" s="381"/>
      <c r="GZ23" s="381"/>
      <c r="HA23" s="381"/>
      <c r="HB23" s="381"/>
      <c r="HC23" s="381"/>
      <c r="HD23" s="381"/>
      <c r="HE23" s="381"/>
      <c r="HF23" s="381"/>
      <c r="HG23" s="381"/>
      <c r="HH23" s="381"/>
      <c r="HI23" s="381"/>
      <c r="HJ23" s="381"/>
      <c r="HK23" s="381"/>
      <c r="HL23" s="381"/>
      <c r="HM23" s="381"/>
      <c r="HN23" s="381"/>
      <c r="HO23" s="381"/>
      <c r="HP23" s="381"/>
      <c r="HQ23" s="381"/>
      <c r="HR23" s="381"/>
      <c r="HS23" s="381"/>
      <c r="HT23" s="381"/>
      <c r="HU23" s="381"/>
      <c r="HV23" s="381"/>
      <c r="HW23" s="381"/>
      <c r="HX23" s="381"/>
      <c r="HY23" s="381"/>
      <c r="HZ23" s="381"/>
      <c r="IA23" s="381"/>
      <c r="IB23" s="381"/>
      <c r="IC23" s="381"/>
      <c r="ID23" s="381"/>
      <c r="IE23" s="381"/>
      <c r="IF23" s="381"/>
      <c r="IG23" s="381"/>
      <c r="IH23" s="381"/>
      <c r="II23" s="381"/>
      <c r="IJ23" s="381"/>
      <c r="IK23" s="381"/>
      <c r="IL23" s="381"/>
      <c r="IM23" s="381"/>
    </row>
    <row r="24" spans="1:247" ht="34.5" customHeight="1">
      <c r="A24" s="374"/>
      <c r="B24" s="369"/>
      <c r="C24" s="369"/>
      <c r="D24" s="369"/>
      <c r="E24" s="369"/>
      <c r="F24" s="369"/>
      <c r="G24" s="369"/>
      <c r="H24" s="369"/>
      <c r="I24" s="369"/>
      <c r="J24" s="447" t="s">
        <v>13</v>
      </c>
      <c r="K24" s="571">
        <v>3</v>
      </c>
      <c r="L24" s="571"/>
      <c r="M24" s="571"/>
      <c r="N24" s="571"/>
      <c r="O24" s="571"/>
      <c r="P24" s="571"/>
      <c r="Q24" s="571"/>
      <c r="R24" s="571"/>
      <c r="S24" s="571"/>
      <c r="T24" s="369"/>
      <c r="U24" s="369"/>
      <c r="V24" s="369"/>
      <c r="W24" s="369"/>
      <c r="X24" s="369"/>
      <c r="Y24" s="369"/>
      <c r="Z24" s="572" t="s">
        <v>50</v>
      </c>
      <c r="AA24" s="572"/>
      <c r="AB24" s="572"/>
      <c r="AC24" s="570">
        <f>$I$11</f>
        <v>3</v>
      </c>
      <c r="AD24" s="570"/>
      <c r="AE24" s="570"/>
      <c r="AF24" s="570"/>
      <c r="AG24" s="570"/>
      <c r="AH24" s="570"/>
      <c r="AI24" s="570"/>
      <c r="AJ24" s="570"/>
      <c r="AK24" s="570"/>
      <c r="AL24" s="570"/>
      <c r="AM24" s="570"/>
      <c r="AN24" s="570"/>
      <c r="AO24" s="444"/>
      <c r="AP24" s="444"/>
      <c r="AQ24" s="444"/>
      <c r="AR24" s="444"/>
      <c r="AS24" s="445"/>
      <c r="AT24" s="445"/>
      <c r="AU24" s="445"/>
      <c r="AV24" s="446"/>
      <c r="AW24" s="442"/>
      <c r="AX24" s="386">
        <f>$K$22</f>
        <v>2</v>
      </c>
      <c r="AY24" s="387"/>
      <c r="AZ24" s="455"/>
      <c r="BA24" s="386">
        <f>$K$25</f>
        <v>4</v>
      </c>
      <c r="BB24" s="387"/>
      <c r="BC24" s="455"/>
      <c r="BD24" s="386">
        <f>$K$27</f>
        <v>5</v>
      </c>
      <c r="BE24" s="387"/>
      <c r="BF24" s="389"/>
      <c r="BG24" s="386">
        <f>$K$30</f>
        <v>7</v>
      </c>
      <c r="BH24" s="387"/>
      <c r="BI24" s="390"/>
      <c r="BJ24" s="454"/>
      <c r="BK24" s="454"/>
      <c r="BL24" s="380"/>
      <c r="BM24" s="381"/>
      <c r="BN24" s="381"/>
      <c r="BO24" s="381"/>
      <c r="BP24" s="381"/>
      <c r="BQ24" s="381"/>
      <c r="BR24" s="381"/>
      <c r="BS24" s="381"/>
      <c r="BT24" s="381"/>
      <c r="BU24" s="381"/>
      <c r="BV24" s="381"/>
      <c r="BW24" s="381"/>
      <c r="BX24" s="381"/>
      <c r="BY24" s="381"/>
      <c r="BZ24" s="381"/>
      <c r="CA24" s="381"/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/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1"/>
      <c r="DE24" s="381"/>
      <c r="DF24" s="381"/>
      <c r="DG24" s="381"/>
      <c r="DH24" s="381"/>
      <c r="DI24" s="381"/>
      <c r="DJ24" s="381"/>
      <c r="DK24" s="381"/>
      <c r="DL24" s="381"/>
      <c r="DM24" s="381"/>
      <c r="DN24" s="381"/>
      <c r="DO24" s="381"/>
      <c r="DP24" s="381"/>
      <c r="DQ24" s="381"/>
      <c r="DR24" s="381"/>
      <c r="DS24" s="381"/>
      <c r="DT24" s="381"/>
      <c r="DU24" s="381"/>
      <c r="DV24" s="381"/>
      <c r="DW24" s="381"/>
      <c r="DX24" s="381"/>
      <c r="DY24" s="381"/>
      <c r="DZ24" s="381"/>
      <c r="EA24" s="381"/>
      <c r="EB24" s="381"/>
      <c r="EC24" s="381"/>
      <c r="ED24" s="381"/>
      <c r="EE24" s="381"/>
      <c r="EF24" s="381"/>
      <c r="EG24" s="381"/>
      <c r="EH24" s="381"/>
      <c r="EI24" s="381"/>
      <c r="EJ24" s="381"/>
      <c r="EK24" s="381"/>
      <c r="EL24" s="381"/>
      <c r="EM24" s="381"/>
      <c r="EN24" s="381"/>
      <c r="EO24" s="381"/>
      <c r="EP24" s="381"/>
      <c r="EQ24" s="381"/>
      <c r="ER24" s="381"/>
      <c r="ES24" s="381"/>
      <c r="ET24" s="381"/>
      <c r="EU24" s="381"/>
      <c r="EV24" s="381"/>
      <c r="EW24" s="381"/>
      <c r="EX24" s="381"/>
      <c r="EY24" s="381"/>
      <c r="EZ24" s="381"/>
      <c r="FA24" s="381"/>
      <c r="FB24" s="381"/>
      <c r="FC24" s="381"/>
      <c r="FD24" s="381"/>
      <c r="FE24" s="381"/>
      <c r="FF24" s="381"/>
      <c r="FG24" s="381"/>
      <c r="FH24" s="381"/>
      <c r="FI24" s="381"/>
      <c r="FJ24" s="381"/>
      <c r="FK24" s="381"/>
      <c r="FL24" s="381"/>
      <c r="FM24" s="381"/>
      <c r="FN24" s="381"/>
      <c r="FO24" s="381"/>
      <c r="FP24" s="381"/>
      <c r="FQ24" s="381"/>
      <c r="FR24" s="381"/>
      <c r="FS24" s="381"/>
      <c r="FT24" s="381"/>
      <c r="FU24" s="381"/>
      <c r="FV24" s="381"/>
      <c r="FW24" s="381"/>
      <c r="FX24" s="381"/>
      <c r="FY24" s="381"/>
      <c r="FZ24" s="381"/>
      <c r="GA24" s="381"/>
      <c r="GB24" s="381"/>
      <c r="GC24" s="381"/>
      <c r="GD24" s="381"/>
      <c r="GE24" s="381"/>
      <c r="GF24" s="381"/>
      <c r="GG24" s="381"/>
      <c r="GH24" s="381"/>
      <c r="GI24" s="381"/>
      <c r="GJ24" s="381"/>
      <c r="GK24" s="381"/>
      <c r="GL24" s="381"/>
      <c r="GM24" s="381"/>
      <c r="GN24" s="381"/>
      <c r="GO24" s="381"/>
      <c r="GP24" s="381"/>
      <c r="GQ24" s="381"/>
      <c r="GR24" s="381"/>
      <c r="GS24" s="381"/>
      <c r="GT24" s="381"/>
      <c r="GU24" s="381"/>
      <c r="GV24" s="381"/>
      <c r="GW24" s="381"/>
      <c r="GX24" s="381"/>
      <c r="GY24" s="381"/>
      <c r="GZ24" s="381"/>
      <c r="HA24" s="381"/>
      <c r="HB24" s="381"/>
      <c r="HC24" s="381"/>
      <c r="HD24" s="381"/>
      <c r="HE24" s="381"/>
      <c r="HF24" s="381"/>
      <c r="HG24" s="381"/>
      <c r="HH24" s="381"/>
      <c r="HI24" s="381"/>
      <c r="HJ24" s="381"/>
      <c r="HK24" s="381"/>
      <c r="HL24" s="381"/>
      <c r="HM24" s="381"/>
      <c r="HN24" s="381"/>
      <c r="HO24" s="381"/>
      <c r="HP24" s="381"/>
      <c r="HQ24" s="381"/>
      <c r="HR24" s="381"/>
      <c r="HS24" s="381"/>
      <c r="HT24" s="381"/>
      <c r="HU24" s="381"/>
      <c r="HV24" s="381"/>
      <c r="HW24" s="381"/>
      <c r="HX24" s="381"/>
      <c r="HY24" s="381"/>
      <c r="HZ24" s="381"/>
      <c r="IA24" s="381"/>
      <c r="IB24" s="381"/>
      <c r="IC24" s="381"/>
      <c r="ID24" s="381"/>
      <c r="IE24" s="381"/>
      <c r="IF24" s="381"/>
      <c r="IG24" s="381"/>
      <c r="IH24" s="381"/>
      <c r="II24" s="381"/>
      <c r="IJ24" s="381"/>
      <c r="IK24" s="381"/>
      <c r="IL24" s="381"/>
      <c r="IM24" s="381"/>
    </row>
    <row r="25" spans="1:247" ht="34.5" customHeight="1">
      <c r="A25" s="374"/>
      <c r="B25" s="369"/>
      <c r="C25" s="369"/>
      <c r="D25" s="369"/>
      <c r="E25" s="369"/>
      <c r="F25" s="369"/>
      <c r="G25" s="369"/>
      <c r="H25" s="369"/>
      <c r="I25" s="369"/>
      <c r="J25" s="447" t="s">
        <v>17</v>
      </c>
      <c r="K25" s="571">
        <v>4</v>
      </c>
      <c r="L25" s="571"/>
      <c r="M25" s="571"/>
      <c r="N25" s="571"/>
      <c r="O25" s="571"/>
      <c r="P25" s="571"/>
      <c r="Q25" s="571"/>
      <c r="R25" s="571"/>
      <c r="S25" s="571"/>
      <c r="T25" s="373"/>
      <c r="U25" s="373"/>
      <c r="V25" s="373"/>
      <c r="W25" s="373"/>
      <c r="X25" s="373"/>
      <c r="Y25" s="373"/>
      <c r="Z25" s="572" t="s">
        <v>51</v>
      </c>
      <c r="AA25" s="572"/>
      <c r="AB25" s="572"/>
      <c r="AC25" s="573">
        <f>$I$12</f>
        <v>4</v>
      </c>
      <c r="AD25" s="573"/>
      <c r="AE25" s="573"/>
      <c r="AF25" s="573"/>
      <c r="AG25" s="573"/>
      <c r="AH25" s="573"/>
      <c r="AI25" s="573"/>
      <c r="AJ25" s="573"/>
      <c r="AK25" s="573"/>
      <c r="AL25" s="573"/>
      <c r="AM25" s="573"/>
      <c r="AN25" s="573"/>
      <c r="AO25" s="448"/>
      <c r="AP25" s="448"/>
      <c r="AQ25" s="448"/>
      <c r="AR25" s="448"/>
      <c r="AS25" s="448"/>
      <c r="AT25" s="448"/>
      <c r="AU25" s="448"/>
      <c r="AV25" s="448"/>
      <c r="AW25" s="376"/>
      <c r="AX25" s="409">
        <f>$K$30</f>
        <v>7</v>
      </c>
      <c r="AY25" s="410"/>
      <c r="AZ25" s="388"/>
      <c r="BA25" s="409">
        <f>$K$33</f>
        <v>9</v>
      </c>
      <c r="BB25" s="410"/>
      <c r="BC25" s="389"/>
      <c r="BD25" s="409">
        <f>$K$34</f>
        <v>10</v>
      </c>
      <c r="BE25" s="410"/>
      <c r="BF25" s="389"/>
      <c r="BG25" s="425">
        <f>$K$31</f>
        <v>8</v>
      </c>
      <c r="BH25" s="410"/>
      <c r="BI25" s="390"/>
      <c r="BJ25" s="454"/>
      <c r="BK25" s="454"/>
      <c r="BL25" s="380"/>
      <c r="BM25" s="381"/>
      <c r="BN25" s="381"/>
      <c r="BO25" s="381"/>
      <c r="BP25" s="381"/>
      <c r="BQ25" s="381"/>
      <c r="BR25" s="381"/>
      <c r="BS25" s="381"/>
      <c r="BT25" s="381"/>
      <c r="BU25" s="381"/>
      <c r="BV25" s="381"/>
      <c r="BW25" s="381"/>
      <c r="BX25" s="381"/>
      <c r="BY25" s="381"/>
      <c r="BZ25" s="381"/>
      <c r="CA25" s="381"/>
      <c r="CB25" s="381"/>
      <c r="CC25" s="381"/>
      <c r="CD25" s="381"/>
      <c r="CE25" s="381"/>
      <c r="CF25" s="381"/>
      <c r="CG25" s="381"/>
      <c r="CH25" s="381"/>
      <c r="CI25" s="381"/>
      <c r="CJ25" s="381"/>
      <c r="CK25" s="381"/>
      <c r="CL25" s="381"/>
      <c r="CM25" s="381"/>
      <c r="CN25" s="381"/>
      <c r="CO25" s="381"/>
      <c r="CP25" s="381"/>
      <c r="CQ25" s="381"/>
      <c r="CR25" s="381"/>
      <c r="CS25" s="381"/>
      <c r="CT25" s="381"/>
      <c r="CU25" s="381"/>
      <c r="CV25" s="381"/>
      <c r="CW25" s="381"/>
      <c r="CX25" s="381"/>
      <c r="CY25" s="381"/>
      <c r="CZ25" s="381"/>
      <c r="DA25" s="381"/>
      <c r="DB25" s="381"/>
      <c r="DC25" s="381"/>
      <c r="DD25" s="381"/>
      <c r="DE25" s="381"/>
      <c r="DF25" s="381"/>
      <c r="DG25" s="381"/>
      <c r="DH25" s="381"/>
      <c r="DI25" s="381"/>
      <c r="DJ25" s="381"/>
      <c r="DK25" s="381"/>
      <c r="DL25" s="381"/>
      <c r="DM25" s="381"/>
      <c r="DN25" s="381"/>
      <c r="DO25" s="381"/>
      <c r="DP25" s="381"/>
      <c r="DQ25" s="381"/>
      <c r="DR25" s="381"/>
      <c r="DS25" s="381"/>
      <c r="DT25" s="381"/>
      <c r="DU25" s="381"/>
      <c r="DV25" s="381"/>
      <c r="DW25" s="381"/>
      <c r="DX25" s="381"/>
      <c r="DY25" s="381"/>
      <c r="DZ25" s="381"/>
      <c r="EA25" s="381"/>
      <c r="EB25" s="381"/>
      <c r="EC25" s="381"/>
      <c r="ED25" s="381"/>
      <c r="EE25" s="381"/>
      <c r="EF25" s="381"/>
      <c r="EG25" s="381"/>
      <c r="EH25" s="381"/>
      <c r="EI25" s="381"/>
      <c r="EJ25" s="381"/>
      <c r="EK25" s="381"/>
      <c r="EL25" s="381"/>
      <c r="EM25" s="381"/>
      <c r="EN25" s="381"/>
      <c r="EO25" s="381"/>
      <c r="EP25" s="381"/>
      <c r="EQ25" s="381"/>
      <c r="ER25" s="381"/>
      <c r="ES25" s="381"/>
      <c r="ET25" s="381"/>
      <c r="EU25" s="381"/>
      <c r="EV25" s="381"/>
      <c r="EW25" s="381"/>
      <c r="EX25" s="381"/>
      <c r="EY25" s="381"/>
      <c r="EZ25" s="381"/>
      <c r="FA25" s="381"/>
      <c r="FB25" s="381"/>
      <c r="FC25" s="381"/>
      <c r="FD25" s="381"/>
      <c r="FE25" s="381"/>
      <c r="FF25" s="381"/>
      <c r="FG25" s="381"/>
      <c r="FH25" s="381"/>
      <c r="FI25" s="381"/>
      <c r="FJ25" s="381"/>
      <c r="FK25" s="381"/>
      <c r="FL25" s="381"/>
      <c r="FM25" s="381"/>
      <c r="FN25" s="381"/>
      <c r="FO25" s="381"/>
      <c r="FP25" s="381"/>
      <c r="FQ25" s="381"/>
      <c r="FR25" s="381"/>
      <c r="FS25" s="381"/>
      <c r="FT25" s="381"/>
      <c r="FU25" s="381"/>
      <c r="FV25" s="381"/>
      <c r="FW25" s="381"/>
      <c r="FX25" s="381"/>
      <c r="FY25" s="381"/>
      <c r="FZ25" s="381"/>
      <c r="GA25" s="381"/>
      <c r="GB25" s="381"/>
      <c r="GC25" s="381"/>
      <c r="GD25" s="381"/>
      <c r="GE25" s="381"/>
      <c r="GF25" s="381"/>
      <c r="GG25" s="381"/>
      <c r="GH25" s="381"/>
      <c r="GI25" s="381"/>
      <c r="GJ25" s="381"/>
      <c r="GK25" s="381"/>
      <c r="GL25" s="381"/>
      <c r="GM25" s="381"/>
      <c r="GN25" s="381"/>
      <c r="GO25" s="381"/>
      <c r="GP25" s="381"/>
      <c r="GQ25" s="381"/>
      <c r="GR25" s="381"/>
      <c r="GS25" s="381"/>
      <c r="GT25" s="381"/>
      <c r="GU25" s="381"/>
      <c r="GV25" s="381"/>
      <c r="GW25" s="381"/>
      <c r="GX25" s="381"/>
      <c r="GY25" s="381"/>
      <c r="GZ25" s="381"/>
      <c r="HA25" s="381"/>
      <c r="HB25" s="381"/>
      <c r="HC25" s="381"/>
      <c r="HD25" s="381"/>
      <c r="HE25" s="381"/>
      <c r="HF25" s="381"/>
      <c r="HG25" s="381"/>
      <c r="HH25" s="381"/>
      <c r="HI25" s="381"/>
      <c r="HJ25" s="381"/>
      <c r="HK25" s="381"/>
      <c r="HL25" s="381"/>
      <c r="HM25" s="381"/>
      <c r="HN25" s="381"/>
      <c r="HO25" s="381"/>
      <c r="HP25" s="381"/>
      <c r="HQ25" s="381"/>
      <c r="HR25" s="381"/>
      <c r="HS25" s="381"/>
      <c r="HT25" s="381"/>
      <c r="HU25" s="381"/>
      <c r="HV25" s="381"/>
      <c r="HW25" s="381"/>
      <c r="HX25" s="381"/>
      <c r="HY25" s="381"/>
      <c r="HZ25" s="381"/>
      <c r="IA25" s="381"/>
      <c r="IB25" s="381"/>
      <c r="IC25" s="381"/>
      <c r="ID25" s="381"/>
      <c r="IE25" s="381"/>
      <c r="IF25" s="381"/>
      <c r="IG25" s="381"/>
      <c r="IH25" s="381"/>
      <c r="II25" s="381"/>
      <c r="IJ25" s="381"/>
      <c r="IK25" s="381"/>
      <c r="IL25" s="381"/>
      <c r="IM25" s="381"/>
    </row>
    <row r="26" spans="1:247" ht="34.5" customHeight="1">
      <c r="A26" s="374"/>
      <c r="B26" s="369"/>
      <c r="C26" s="369"/>
      <c r="D26" s="369"/>
      <c r="E26" s="369"/>
      <c r="F26" s="369"/>
      <c r="G26" s="369"/>
      <c r="H26" s="369"/>
      <c r="I26" s="369"/>
      <c r="J26" s="447"/>
      <c r="K26" s="574"/>
      <c r="L26" s="574"/>
      <c r="M26" s="574"/>
      <c r="N26" s="574"/>
      <c r="O26" s="574"/>
      <c r="P26" s="574"/>
      <c r="Q26" s="574"/>
      <c r="R26" s="574"/>
      <c r="S26" s="574"/>
      <c r="T26" s="373"/>
      <c r="U26" s="373"/>
      <c r="V26" s="373"/>
      <c r="W26" s="373"/>
      <c r="X26" s="373"/>
      <c r="Y26" s="373"/>
      <c r="Z26" s="373"/>
      <c r="AA26" s="373"/>
      <c r="AB26" s="373"/>
      <c r="AC26" s="575"/>
      <c r="AD26" s="575"/>
      <c r="AE26" s="575"/>
      <c r="AF26" s="575"/>
      <c r="AG26" s="575"/>
      <c r="AH26" s="575"/>
      <c r="AI26" s="575"/>
      <c r="AJ26" s="575"/>
      <c r="AK26" s="575"/>
      <c r="AL26" s="575"/>
      <c r="AM26" s="575"/>
      <c r="AN26" s="575"/>
      <c r="AO26" s="444"/>
      <c r="AP26" s="444"/>
      <c r="AQ26" s="444"/>
      <c r="AR26" s="444"/>
      <c r="AS26" s="445"/>
      <c r="AT26" s="445"/>
      <c r="AU26" s="445"/>
      <c r="AV26" s="446"/>
      <c r="AW26" s="369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454"/>
      <c r="BK26" s="454"/>
      <c r="BL26" s="380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1"/>
      <c r="DE26" s="381"/>
      <c r="DF26" s="381"/>
      <c r="DG26" s="381"/>
      <c r="DH26" s="381"/>
      <c r="DI26" s="381"/>
      <c r="DJ26" s="381"/>
      <c r="DK26" s="381"/>
      <c r="DL26" s="381"/>
      <c r="DM26" s="381"/>
      <c r="DN26" s="381"/>
      <c r="DO26" s="381"/>
      <c r="DP26" s="381"/>
      <c r="DQ26" s="381"/>
      <c r="DR26" s="381"/>
      <c r="DS26" s="381"/>
      <c r="DT26" s="381"/>
      <c r="DU26" s="381"/>
      <c r="DV26" s="381"/>
      <c r="DW26" s="381"/>
      <c r="DX26" s="381"/>
      <c r="DY26" s="381"/>
      <c r="DZ26" s="381"/>
      <c r="EA26" s="381"/>
      <c r="EB26" s="381"/>
      <c r="EC26" s="381"/>
      <c r="ED26" s="381"/>
      <c r="EE26" s="381"/>
      <c r="EF26" s="381"/>
      <c r="EG26" s="381"/>
      <c r="EH26" s="381"/>
      <c r="EI26" s="381"/>
      <c r="EJ26" s="381"/>
      <c r="EK26" s="381"/>
      <c r="EL26" s="381"/>
      <c r="EM26" s="381"/>
      <c r="EN26" s="381"/>
      <c r="EO26" s="381"/>
      <c r="EP26" s="381"/>
      <c r="EQ26" s="381"/>
      <c r="ER26" s="381"/>
      <c r="ES26" s="381"/>
      <c r="ET26" s="381"/>
      <c r="EU26" s="381"/>
      <c r="EV26" s="381"/>
      <c r="EW26" s="381"/>
      <c r="EX26" s="381"/>
      <c r="EY26" s="381"/>
      <c r="EZ26" s="381"/>
      <c r="FA26" s="381"/>
      <c r="FB26" s="381"/>
      <c r="FC26" s="381"/>
      <c r="FD26" s="381"/>
      <c r="FE26" s="381"/>
      <c r="FF26" s="381"/>
      <c r="FG26" s="381"/>
      <c r="FH26" s="381"/>
      <c r="FI26" s="381"/>
      <c r="FJ26" s="381"/>
      <c r="FK26" s="381"/>
      <c r="FL26" s="381"/>
      <c r="FM26" s="381"/>
      <c r="FN26" s="381"/>
      <c r="FO26" s="381"/>
      <c r="FP26" s="381"/>
      <c r="FQ26" s="381"/>
      <c r="FR26" s="381"/>
      <c r="FS26" s="381"/>
      <c r="FT26" s="381"/>
      <c r="FU26" s="381"/>
      <c r="FV26" s="381"/>
      <c r="FW26" s="381"/>
      <c r="FX26" s="381"/>
      <c r="FY26" s="381"/>
      <c r="FZ26" s="381"/>
      <c r="GA26" s="381"/>
      <c r="GB26" s="381"/>
      <c r="GC26" s="381"/>
      <c r="GD26" s="381"/>
      <c r="GE26" s="381"/>
      <c r="GF26" s="381"/>
      <c r="GG26" s="381"/>
      <c r="GH26" s="381"/>
      <c r="GI26" s="381"/>
      <c r="GJ26" s="381"/>
      <c r="GK26" s="381"/>
      <c r="GL26" s="381"/>
      <c r="GM26" s="381"/>
      <c r="GN26" s="381"/>
      <c r="GO26" s="381"/>
      <c r="GP26" s="381"/>
      <c r="GQ26" s="381"/>
      <c r="GR26" s="381"/>
      <c r="GS26" s="381"/>
      <c r="GT26" s="381"/>
      <c r="GU26" s="381"/>
      <c r="GV26" s="381"/>
      <c r="GW26" s="381"/>
      <c r="GX26" s="381"/>
      <c r="GY26" s="381"/>
      <c r="GZ26" s="381"/>
      <c r="HA26" s="381"/>
      <c r="HB26" s="381"/>
      <c r="HC26" s="381"/>
      <c r="HD26" s="381"/>
      <c r="HE26" s="381"/>
      <c r="HF26" s="381"/>
      <c r="HG26" s="381"/>
      <c r="HH26" s="381"/>
      <c r="HI26" s="381"/>
      <c r="HJ26" s="381"/>
      <c r="HK26" s="381"/>
      <c r="HL26" s="381"/>
      <c r="HM26" s="381"/>
      <c r="HN26" s="381"/>
      <c r="HO26" s="381"/>
      <c r="HP26" s="381"/>
      <c r="HQ26" s="381"/>
      <c r="HR26" s="381"/>
      <c r="HS26" s="381"/>
      <c r="HT26" s="381"/>
      <c r="HU26" s="381"/>
      <c r="HV26" s="381"/>
      <c r="HW26" s="381"/>
      <c r="HX26" s="381"/>
      <c r="HY26" s="381"/>
      <c r="HZ26" s="381"/>
      <c r="IA26" s="381"/>
      <c r="IB26" s="381"/>
      <c r="IC26" s="381"/>
      <c r="ID26" s="381"/>
      <c r="IE26" s="381"/>
      <c r="IF26" s="381"/>
      <c r="IG26" s="381"/>
      <c r="IH26" s="381"/>
      <c r="II26" s="381"/>
      <c r="IJ26" s="381"/>
      <c r="IK26" s="381"/>
      <c r="IL26" s="381"/>
      <c r="IM26" s="381"/>
    </row>
    <row r="27" spans="1:247" ht="34.5" customHeight="1">
      <c r="A27" s="374"/>
      <c r="B27" s="369"/>
      <c r="C27" s="369"/>
      <c r="D27" s="369"/>
      <c r="E27" s="369"/>
      <c r="F27" s="369"/>
      <c r="G27" s="369"/>
      <c r="H27" s="369"/>
      <c r="I27" s="369"/>
      <c r="J27" s="447" t="s">
        <v>20</v>
      </c>
      <c r="K27" s="569">
        <v>5</v>
      </c>
      <c r="L27" s="569"/>
      <c r="M27" s="569"/>
      <c r="N27" s="569"/>
      <c r="O27" s="569"/>
      <c r="P27" s="569"/>
      <c r="Q27" s="569"/>
      <c r="R27" s="569"/>
      <c r="S27" s="569"/>
      <c r="T27" s="369"/>
      <c r="U27" s="369"/>
      <c r="V27" s="369"/>
      <c r="W27" s="369"/>
      <c r="X27" s="369"/>
      <c r="Y27" s="369"/>
      <c r="Z27" s="572" t="s">
        <v>52</v>
      </c>
      <c r="AA27" s="572"/>
      <c r="AB27" s="572"/>
      <c r="AC27" s="570">
        <f>$I$13</f>
        <v>5</v>
      </c>
      <c r="AD27" s="570"/>
      <c r="AE27" s="570"/>
      <c r="AF27" s="570"/>
      <c r="AG27" s="570"/>
      <c r="AH27" s="570"/>
      <c r="AI27" s="570"/>
      <c r="AJ27" s="570"/>
      <c r="AK27" s="570"/>
      <c r="AL27" s="570"/>
      <c r="AM27" s="570"/>
      <c r="AN27" s="570"/>
      <c r="AO27" s="448"/>
      <c r="AP27" s="448"/>
      <c r="AQ27" s="448"/>
      <c r="AR27" s="448"/>
      <c r="AS27" s="448"/>
      <c r="AT27" s="448"/>
      <c r="AU27" s="448"/>
      <c r="AV27" s="448"/>
      <c r="AW27" s="376"/>
      <c r="AX27" s="386">
        <f>$K$24</f>
        <v>3</v>
      </c>
      <c r="AY27" s="387"/>
      <c r="AZ27" s="388"/>
      <c r="BA27" s="386">
        <f>$K$27</f>
        <v>5</v>
      </c>
      <c r="BB27" s="387"/>
      <c r="BC27" s="388"/>
      <c r="BD27" s="386">
        <f>$K$22</f>
        <v>2</v>
      </c>
      <c r="BE27" s="387"/>
      <c r="BF27" s="389"/>
      <c r="BG27" s="386">
        <f>$K$28</f>
        <v>6</v>
      </c>
      <c r="BH27" s="387"/>
      <c r="BI27" s="390"/>
      <c r="BJ27" s="454"/>
      <c r="BK27" s="454"/>
      <c r="BL27" s="380"/>
      <c r="BM27" s="381"/>
      <c r="BN27" s="381"/>
      <c r="BO27" s="381"/>
      <c r="BP27" s="381"/>
      <c r="BQ27" s="381"/>
      <c r="BR27" s="381"/>
      <c r="BS27" s="381"/>
      <c r="BT27" s="381"/>
      <c r="BU27" s="381"/>
      <c r="BV27" s="381"/>
      <c r="BW27" s="381"/>
      <c r="BX27" s="381"/>
      <c r="BY27" s="381"/>
      <c r="BZ27" s="381"/>
      <c r="CA27" s="381"/>
      <c r="CB27" s="381"/>
      <c r="CC27" s="381"/>
      <c r="CD27" s="381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1"/>
      <c r="DJ27" s="381"/>
      <c r="DK27" s="381"/>
      <c r="DL27" s="381"/>
      <c r="DM27" s="381"/>
      <c r="DN27" s="381"/>
      <c r="DO27" s="381"/>
      <c r="DP27" s="381"/>
      <c r="DQ27" s="381"/>
      <c r="DR27" s="381"/>
      <c r="DS27" s="381"/>
      <c r="DT27" s="381"/>
      <c r="DU27" s="381"/>
      <c r="DV27" s="381"/>
      <c r="DW27" s="381"/>
      <c r="DX27" s="381"/>
      <c r="DY27" s="381"/>
      <c r="DZ27" s="381"/>
      <c r="EA27" s="381"/>
      <c r="EB27" s="381"/>
      <c r="EC27" s="381"/>
      <c r="ED27" s="381"/>
      <c r="EE27" s="381"/>
      <c r="EF27" s="381"/>
      <c r="EG27" s="381"/>
      <c r="EH27" s="381"/>
      <c r="EI27" s="381"/>
      <c r="EJ27" s="381"/>
      <c r="EK27" s="381"/>
      <c r="EL27" s="381"/>
      <c r="EM27" s="381"/>
      <c r="EN27" s="381"/>
      <c r="EO27" s="381"/>
      <c r="EP27" s="381"/>
      <c r="EQ27" s="381"/>
      <c r="ER27" s="381"/>
      <c r="ES27" s="381"/>
      <c r="ET27" s="381"/>
      <c r="EU27" s="381"/>
      <c r="EV27" s="381"/>
      <c r="EW27" s="381"/>
      <c r="EX27" s="381"/>
      <c r="EY27" s="381"/>
      <c r="EZ27" s="381"/>
      <c r="FA27" s="381"/>
      <c r="FB27" s="381"/>
      <c r="FC27" s="381"/>
      <c r="FD27" s="381"/>
      <c r="FE27" s="381"/>
      <c r="FF27" s="381"/>
      <c r="FG27" s="381"/>
      <c r="FH27" s="381"/>
      <c r="FI27" s="381"/>
      <c r="FJ27" s="381"/>
      <c r="FK27" s="381"/>
      <c r="FL27" s="381"/>
      <c r="FM27" s="381"/>
      <c r="FN27" s="381"/>
      <c r="FO27" s="381"/>
      <c r="FP27" s="381"/>
      <c r="FQ27" s="381"/>
      <c r="FR27" s="381"/>
      <c r="FS27" s="381"/>
      <c r="FT27" s="381"/>
      <c r="FU27" s="381"/>
      <c r="FV27" s="381"/>
      <c r="FW27" s="381"/>
      <c r="FX27" s="381"/>
      <c r="FY27" s="381"/>
      <c r="FZ27" s="381"/>
      <c r="GA27" s="381"/>
      <c r="GB27" s="381"/>
      <c r="GC27" s="381"/>
      <c r="GD27" s="381"/>
      <c r="GE27" s="381"/>
      <c r="GF27" s="381"/>
      <c r="GG27" s="381"/>
      <c r="GH27" s="381"/>
      <c r="GI27" s="381"/>
      <c r="GJ27" s="381"/>
      <c r="GK27" s="381"/>
      <c r="GL27" s="381"/>
      <c r="GM27" s="381"/>
      <c r="GN27" s="381"/>
      <c r="GO27" s="381"/>
      <c r="GP27" s="381"/>
      <c r="GQ27" s="381"/>
      <c r="GR27" s="381"/>
      <c r="GS27" s="381"/>
      <c r="GT27" s="381"/>
      <c r="GU27" s="381"/>
      <c r="GV27" s="381"/>
      <c r="GW27" s="381"/>
      <c r="GX27" s="381"/>
      <c r="GY27" s="381"/>
      <c r="GZ27" s="381"/>
      <c r="HA27" s="381"/>
      <c r="HB27" s="381"/>
      <c r="HC27" s="381"/>
      <c r="HD27" s="381"/>
      <c r="HE27" s="381"/>
      <c r="HF27" s="381"/>
      <c r="HG27" s="381"/>
      <c r="HH27" s="381"/>
      <c r="HI27" s="381"/>
      <c r="HJ27" s="381"/>
      <c r="HK27" s="381"/>
      <c r="HL27" s="381"/>
      <c r="HM27" s="381"/>
      <c r="HN27" s="381"/>
      <c r="HO27" s="381"/>
      <c r="HP27" s="381"/>
      <c r="HQ27" s="381"/>
      <c r="HR27" s="381"/>
      <c r="HS27" s="381"/>
      <c r="HT27" s="381"/>
      <c r="HU27" s="381"/>
      <c r="HV27" s="381"/>
      <c r="HW27" s="381"/>
      <c r="HX27" s="381"/>
      <c r="HY27" s="381"/>
      <c r="HZ27" s="381"/>
      <c r="IA27" s="381"/>
      <c r="IB27" s="381"/>
      <c r="IC27" s="381"/>
      <c r="ID27" s="381"/>
      <c r="IE27" s="381"/>
      <c r="IF27" s="381"/>
      <c r="IG27" s="381"/>
      <c r="IH27" s="381"/>
      <c r="II27" s="381"/>
      <c r="IJ27" s="381"/>
      <c r="IK27" s="381"/>
      <c r="IL27" s="381"/>
      <c r="IM27" s="381"/>
    </row>
    <row r="28" spans="1:247" ht="34.5" customHeight="1">
      <c r="A28" s="374"/>
      <c r="B28" s="369"/>
      <c r="C28" s="369"/>
      <c r="D28" s="369"/>
      <c r="E28" s="369"/>
      <c r="F28" s="369"/>
      <c r="G28" s="369"/>
      <c r="H28" s="369"/>
      <c r="I28" s="369"/>
      <c r="J28" s="447" t="s">
        <v>23</v>
      </c>
      <c r="K28" s="571">
        <v>6</v>
      </c>
      <c r="L28" s="571"/>
      <c r="M28" s="571"/>
      <c r="N28" s="571"/>
      <c r="O28" s="571"/>
      <c r="P28" s="571"/>
      <c r="Q28" s="571"/>
      <c r="R28" s="571"/>
      <c r="S28" s="571"/>
      <c r="T28" s="369"/>
      <c r="U28" s="369"/>
      <c r="V28" s="369"/>
      <c r="W28" s="369"/>
      <c r="X28" s="369"/>
      <c r="Y28" s="369"/>
      <c r="Z28" s="572" t="s">
        <v>53</v>
      </c>
      <c r="AA28" s="572"/>
      <c r="AB28" s="572"/>
      <c r="AC28" s="570">
        <f>$I$14</f>
        <v>6</v>
      </c>
      <c r="AD28" s="570"/>
      <c r="AE28" s="570"/>
      <c r="AF28" s="570"/>
      <c r="AG28" s="570"/>
      <c r="AH28" s="570"/>
      <c r="AI28" s="570"/>
      <c r="AJ28" s="570"/>
      <c r="AK28" s="570"/>
      <c r="AL28" s="570"/>
      <c r="AM28" s="570"/>
      <c r="AN28" s="570"/>
      <c r="AO28" s="444"/>
      <c r="AP28" s="444"/>
      <c r="AQ28" s="444"/>
      <c r="AR28" s="444"/>
      <c r="AS28" s="369"/>
      <c r="AT28" s="369"/>
      <c r="AU28" s="369"/>
      <c r="AV28" s="369"/>
      <c r="AW28" s="369"/>
      <c r="AX28" s="409">
        <f>$K$28</f>
        <v>6</v>
      </c>
      <c r="AY28" s="410"/>
      <c r="AZ28" s="388"/>
      <c r="BA28" s="425">
        <f>$K$31</f>
        <v>8</v>
      </c>
      <c r="BB28" s="410"/>
      <c r="BC28" s="389"/>
      <c r="BD28" s="409">
        <f>$K$31</f>
        <v>8</v>
      </c>
      <c r="BE28" s="410"/>
      <c r="BF28" s="389"/>
      <c r="BG28" s="409">
        <f>$K$33</f>
        <v>9</v>
      </c>
      <c r="BH28" s="410"/>
      <c r="BI28" s="390"/>
      <c r="BJ28" s="454"/>
      <c r="BK28" s="454"/>
      <c r="BL28" s="380"/>
      <c r="BM28" s="381"/>
      <c r="BN28" s="381"/>
      <c r="BO28" s="381"/>
      <c r="BP28" s="381"/>
      <c r="BQ28" s="381"/>
      <c r="BR28" s="381"/>
      <c r="BS28" s="381"/>
      <c r="BT28" s="381"/>
      <c r="BU28" s="381"/>
      <c r="BV28" s="38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1"/>
      <c r="CT28" s="381"/>
      <c r="CU28" s="381"/>
      <c r="CV28" s="381"/>
      <c r="CW28" s="381"/>
      <c r="CX28" s="381"/>
      <c r="CY28" s="381"/>
      <c r="CZ28" s="381"/>
      <c r="DA28" s="381"/>
      <c r="DB28" s="381"/>
      <c r="DC28" s="381"/>
      <c r="DD28" s="381"/>
      <c r="DE28" s="381"/>
      <c r="DF28" s="381"/>
      <c r="DG28" s="381"/>
      <c r="DH28" s="381"/>
      <c r="DI28" s="381"/>
      <c r="DJ28" s="381"/>
      <c r="DK28" s="381"/>
      <c r="DL28" s="381"/>
      <c r="DM28" s="381"/>
      <c r="DN28" s="381"/>
      <c r="DO28" s="381"/>
      <c r="DP28" s="381"/>
      <c r="DQ28" s="381"/>
      <c r="DR28" s="381"/>
      <c r="DS28" s="381"/>
      <c r="DT28" s="381"/>
      <c r="DU28" s="381"/>
      <c r="DV28" s="381"/>
      <c r="DW28" s="381"/>
      <c r="DX28" s="381"/>
      <c r="DY28" s="381"/>
      <c r="DZ28" s="381"/>
      <c r="EA28" s="381"/>
      <c r="EB28" s="381"/>
      <c r="EC28" s="381"/>
      <c r="ED28" s="381"/>
      <c r="EE28" s="381"/>
      <c r="EF28" s="381"/>
      <c r="EG28" s="381"/>
      <c r="EH28" s="381"/>
      <c r="EI28" s="381"/>
      <c r="EJ28" s="381"/>
      <c r="EK28" s="381"/>
      <c r="EL28" s="381"/>
      <c r="EM28" s="381"/>
      <c r="EN28" s="381"/>
      <c r="EO28" s="381"/>
      <c r="EP28" s="381"/>
      <c r="EQ28" s="381"/>
      <c r="ER28" s="381"/>
      <c r="ES28" s="381"/>
      <c r="ET28" s="381"/>
      <c r="EU28" s="381"/>
      <c r="EV28" s="381"/>
      <c r="EW28" s="381"/>
      <c r="EX28" s="381"/>
      <c r="EY28" s="381"/>
      <c r="EZ28" s="381"/>
      <c r="FA28" s="381"/>
      <c r="FB28" s="381"/>
      <c r="FC28" s="381"/>
      <c r="FD28" s="381"/>
      <c r="FE28" s="381"/>
      <c r="FF28" s="381"/>
      <c r="FG28" s="381"/>
      <c r="FH28" s="381"/>
      <c r="FI28" s="381"/>
      <c r="FJ28" s="381"/>
      <c r="FK28" s="381"/>
      <c r="FL28" s="381"/>
      <c r="FM28" s="381"/>
      <c r="FN28" s="381"/>
      <c r="FO28" s="381"/>
      <c r="FP28" s="381"/>
      <c r="FQ28" s="381"/>
      <c r="FR28" s="381"/>
      <c r="FS28" s="381"/>
      <c r="FT28" s="381"/>
      <c r="FU28" s="381"/>
      <c r="FV28" s="381"/>
      <c r="FW28" s="381"/>
      <c r="FX28" s="381"/>
      <c r="FY28" s="381"/>
      <c r="FZ28" s="381"/>
      <c r="GA28" s="381"/>
      <c r="GB28" s="381"/>
      <c r="GC28" s="381"/>
      <c r="GD28" s="381"/>
      <c r="GE28" s="381"/>
      <c r="GF28" s="381"/>
      <c r="GG28" s="381"/>
      <c r="GH28" s="381"/>
      <c r="GI28" s="381"/>
      <c r="GJ28" s="381"/>
      <c r="GK28" s="381"/>
      <c r="GL28" s="381"/>
      <c r="GM28" s="381"/>
      <c r="GN28" s="381"/>
      <c r="GO28" s="381"/>
      <c r="GP28" s="381"/>
      <c r="GQ28" s="381"/>
      <c r="GR28" s="381"/>
      <c r="GS28" s="381"/>
      <c r="GT28" s="381"/>
      <c r="GU28" s="381"/>
      <c r="GV28" s="381"/>
      <c r="GW28" s="381"/>
      <c r="GX28" s="381"/>
      <c r="GY28" s="381"/>
      <c r="GZ28" s="381"/>
      <c r="HA28" s="381"/>
      <c r="HB28" s="381"/>
      <c r="HC28" s="381"/>
      <c r="HD28" s="381"/>
      <c r="HE28" s="381"/>
      <c r="HF28" s="381"/>
      <c r="HG28" s="381"/>
      <c r="HH28" s="381"/>
      <c r="HI28" s="381"/>
      <c r="HJ28" s="381"/>
      <c r="HK28" s="381"/>
      <c r="HL28" s="381"/>
      <c r="HM28" s="381"/>
      <c r="HN28" s="381"/>
      <c r="HO28" s="381"/>
      <c r="HP28" s="381"/>
      <c r="HQ28" s="381"/>
      <c r="HR28" s="381"/>
      <c r="HS28" s="381"/>
      <c r="HT28" s="381"/>
      <c r="HU28" s="381"/>
      <c r="HV28" s="381"/>
      <c r="HW28" s="381"/>
      <c r="HX28" s="381"/>
      <c r="HY28" s="381"/>
      <c r="HZ28" s="381"/>
      <c r="IA28" s="381"/>
      <c r="IB28" s="381"/>
      <c r="IC28" s="381"/>
      <c r="ID28" s="381"/>
      <c r="IE28" s="381"/>
      <c r="IF28" s="381"/>
      <c r="IG28" s="381"/>
      <c r="IH28" s="381"/>
      <c r="II28" s="381"/>
      <c r="IJ28" s="381"/>
      <c r="IK28" s="381"/>
      <c r="IL28" s="381"/>
      <c r="IM28" s="381"/>
    </row>
    <row r="29" spans="1:247" ht="34.5" customHeight="1">
      <c r="A29" s="374"/>
      <c r="B29" s="369"/>
      <c r="C29" s="369"/>
      <c r="D29" s="369"/>
      <c r="E29" s="369"/>
      <c r="F29" s="369"/>
      <c r="G29" s="369"/>
      <c r="H29" s="369"/>
      <c r="I29" s="369"/>
      <c r="J29" s="365"/>
      <c r="K29" s="575"/>
      <c r="L29" s="575"/>
      <c r="M29" s="575"/>
      <c r="N29" s="575"/>
      <c r="O29" s="575"/>
      <c r="P29" s="575"/>
      <c r="Q29" s="575"/>
      <c r="R29" s="575"/>
      <c r="S29" s="575"/>
      <c r="T29" s="369"/>
      <c r="U29" s="369"/>
      <c r="V29" s="369"/>
      <c r="W29" s="369"/>
      <c r="X29" s="369"/>
      <c r="Y29" s="369"/>
      <c r="Z29" s="369"/>
      <c r="AA29" s="369"/>
      <c r="AB29" s="369"/>
      <c r="AC29" s="575"/>
      <c r="AD29" s="575"/>
      <c r="AE29" s="575"/>
      <c r="AF29" s="575"/>
      <c r="AG29" s="575"/>
      <c r="AH29" s="575"/>
      <c r="AI29" s="575"/>
      <c r="AJ29" s="575"/>
      <c r="AK29" s="575"/>
      <c r="AL29" s="575"/>
      <c r="AM29" s="575"/>
      <c r="AN29" s="575"/>
      <c r="AO29" s="448"/>
      <c r="AP29" s="448"/>
      <c r="AQ29" s="448"/>
      <c r="AR29" s="448"/>
      <c r="AS29" s="369"/>
      <c r="AT29" s="369"/>
      <c r="AU29" s="369"/>
      <c r="AV29" s="369"/>
      <c r="AW29" s="369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454"/>
      <c r="BK29" s="454"/>
      <c r="BL29" s="380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  <c r="CK29" s="381"/>
      <c r="CL29" s="381"/>
      <c r="CM29" s="381"/>
      <c r="CN29" s="381"/>
      <c r="CO29" s="381"/>
      <c r="CP29" s="381"/>
      <c r="CQ29" s="381"/>
      <c r="CR29" s="381"/>
      <c r="CS29" s="381"/>
      <c r="CT29" s="381"/>
      <c r="CU29" s="381"/>
      <c r="CV29" s="381"/>
      <c r="CW29" s="381"/>
      <c r="CX29" s="381"/>
      <c r="CY29" s="381"/>
      <c r="CZ29" s="381"/>
      <c r="DA29" s="381"/>
      <c r="DB29" s="381"/>
      <c r="DC29" s="381"/>
      <c r="DD29" s="381"/>
      <c r="DE29" s="381"/>
      <c r="DF29" s="381"/>
      <c r="DG29" s="381"/>
      <c r="DH29" s="381"/>
      <c r="DI29" s="381"/>
      <c r="DJ29" s="381"/>
      <c r="DK29" s="381"/>
      <c r="DL29" s="381"/>
      <c r="DM29" s="381"/>
      <c r="DN29" s="381"/>
      <c r="DO29" s="381"/>
      <c r="DP29" s="381"/>
      <c r="DQ29" s="381"/>
      <c r="DR29" s="381"/>
      <c r="DS29" s="381"/>
      <c r="DT29" s="381"/>
      <c r="DU29" s="381"/>
      <c r="DV29" s="381"/>
      <c r="DW29" s="381"/>
      <c r="DX29" s="381"/>
      <c r="DY29" s="381"/>
      <c r="DZ29" s="381"/>
      <c r="EA29" s="381"/>
      <c r="EB29" s="381"/>
      <c r="EC29" s="381"/>
      <c r="ED29" s="381"/>
      <c r="EE29" s="381"/>
      <c r="EF29" s="381"/>
      <c r="EG29" s="381"/>
      <c r="EH29" s="381"/>
      <c r="EI29" s="381"/>
      <c r="EJ29" s="381"/>
      <c r="EK29" s="381"/>
      <c r="EL29" s="381"/>
      <c r="EM29" s="381"/>
      <c r="EN29" s="381"/>
      <c r="EO29" s="381"/>
      <c r="EP29" s="381"/>
      <c r="EQ29" s="381"/>
      <c r="ER29" s="381"/>
      <c r="ES29" s="381"/>
      <c r="ET29" s="381"/>
      <c r="EU29" s="381"/>
      <c r="EV29" s="381"/>
      <c r="EW29" s="381"/>
      <c r="EX29" s="381"/>
      <c r="EY29" s="381"/>
      <c r="EZ29" s="381"/>
      <c r="FA29" s="381"/>
      <c r="FB29" s="381"/>
      <c r="FC29" s="381"/>
      <c r="FD29" s="381"/>
      <c r="FE29" s="381"/>
      <c r="FF29" s="381"/>
      <c r="FG29" s="381"/>
      <c r="FH29" s="381"/>
      <c r="FI29" s="381"/>
      <c r="FJ29" s="381"/>
      <c r="FK29" s="381"/>
      <c r="FL29" s="381"/>
      <c r="FM29" s="381"/>
      <c r="FN29" s="381"/>
      <c r="FO29" s="381"/>
      <c r="FP29" s="381"/>
      <c r="FQ29" s="381"/>
      <c r="FR29" s="381"/>
      <c r="FS29" s="381"/>
      <c r="FT29" s="381"/>
      <c r="FU29" s="381"/>
      <c r="FV29" s="381"/>
      <c r="FW29" s="381"/>
      <c r="FX29" s="381"/>
      <c r="FY29" s="381"/>
      <c r="FZ29" s="381"/>
      <c r="GA29" s="381"/>
      <c r="GB29" s="381"/>
      <c r="GC29" s="381"/>
      <c r="GD29" s="381"/>
      <c r="GE29" s="381"/>
      <c r="GF29" s="381"/>
      <c r="GG29" s="381"/>
      <c r="GH29" s="381"/>
      <c r="GI29" s="381"/>
      <c r="GJ29" s="381"/>
      <c r="GK29" s="381"/>
      <c r="GL29" s="381"/>
      <c r="GM29" s="381"/>
      <c r="GN29" s="381"/>
      <c r="GO29" s="381"/>
      <c r="GP29" s="381"/>
      <c r="GQ29" s="381"/>
      <c r="GR29" s="381"/>
      <c r="GS29" s="381"/>
      <c r="GT29" s="381"/>
      <c r="GU29" s="381"/>
      <c r="GV29" s="381"/>
      <c r="GW29" s="381"/>
      <c r="GX29" s="381"/>
      <c r="GY29" s="381"/>
      <c r="GZ29" s="381"/>
      <c r="HA29" s="381"/>
      <c r="HB29" s="381"/>
      <c r="HC29" s="381"/>
      <c r="HD29" s="381"/>
      <c r="HE29" s="381"/>
      <c r="HF29" s="381"/>
      <c r="HG29" s="381"/>
      <c r="HH29" s="381"/>
      <c r="HI29" s="381"/>
      <c r="HJ29" s="381"/>
      <c r="HK29" s="381"/>
      <c r="HL29" s="381"/>
      <c r="HM29" s="381"/>
      <c r="HN29" s="381"/>
      <c r="HO29" s="381"/>
      <c r="HP29" s="381"/>
      <c r="HQ29" s="381"/>
      <c r="HR29" s="381"/>
      <c r="HS29" s="381"/>
      <c r="HT29" s="381"/>
      <c r="HU29" s="381"/>
      <c r="HV29" s="381"/>
      <c r="HW29" s="381"/>
      <c r="HX29" s="381"/>
      <c r="HY29" s="381"/>
      <c r="HZ29" s="381"/>
      <c r="IA29" s="381"/>
      <c r="IB29" s="381"/>
      <c r="IC29" s="381"/>
      <c r="ID29" s="381"/>
      <c r="IE29" s="381"/>
      <c r="IF29" s="381"/>
      <c r="IG29" s="381"/>
      <c r="IH29" s="381"/>
      <c r="II29" s="381"/>
      <c r="IJ29" s="381"/>
      <c r="IK29" s="381"/>
      <c r="IL29" s="381"/>
      <c r="IM29" s="381"/>
    </row>
    <row r="30" spans="1:247" ht="34.5" customHeight="1">
      <c r="A30" s="374"/>
      <c r="B30" s="369"/>
      <c r="C30" s="369"/>
      <c r="D30" s="369"/>
      <c r="E30" s="369"/>
      <c r="F30" s="369"/>
      <c r="G30" s="369"/>
      <c r="H30" s="369"/>
      <c r="I30" s="369"/>
      <c r="J30" s="447" t="s">
        <v>26</v>
      </c>
      <c r="K30" s="571">
        <v>7</v>
      </c>
      <c r="L30" s="571"/>
      <c r="M30" s="571"/>
      <c r="N30" s="571"/>
      <c r="O30" s="571"/>
      <c r="P30" s="571"/>
      <c r="Q30" s="571"/>
      <c r="R30" s="571"/>
      <c r="S30" s="571"/>
      <c r="T30" s="369"/>
      <c r="U30" s="369"/>
      <c r="V30" s="369"/>
      <c r="W30" s="369"/>
      <c r="X30" s="369"/>
      <c r="Y30" s="369"/>
      <c r="Z30" s="572" t="s">
        <v>54</v>
      </c>
      <c r="AA30" s="572"/>
      <c r="AB30" s="572"/>
      <c r="AC30" s="570">
        <f>$I$15</f>
        <v>7</v>
      </c>
      <c r="AD30" s="570"/>
      <c r="AE30" s="570"/>
      <c r="AF30" s="570"/>
      <c r="AG30" s="570"/>
      <c r="AH30" s="570"/>
      <c r="AI30" s="570"/>
      <c r="AJ30" s="570"/>
      <c r="AK30" s="570"/>
      <c r="AL30" s="570"/>
      <c r="AM30" s="570"/>
      <c r="AN30" s="570"/>
      <c r="AO30" s="444"/>
      <c r="AP30" s="444"/>
      <c r="AQ30" s="444"/>
      <c r="AR30" s="444"/>
      <c r="AS30" s="369"/>
      <c r="AT30" s="369"/>
      <c r="AU30" s="369"/>
      <c r="AV30" s="369"/>
      <c r="AW30" s="369"/>
      <c r="AX30" s="386">
        <f>$K$25</f>
        <v>4</v>
      </c>
      <c r="AY30" s="387"/>
      <c r="AZ30" s="455"/>
      <c r="BA30" s="386">
        <f>$K$28</f>
        <v>6</v>
      </c>
      <c r="BB30" s="387"/>
      <c r="BC30" s="455"/>
      <c r="BD30" s="386">
        <f>$K$21</f>
        <v>1</v>
      </c>
      <c r="BE30" s="387"/>
      <c r="BF30" s="389"/>
      <c r="BG30" s="386">
        <f>$K$24</f>
        <v>3</v>
      </c>
      <c r="BH30" s="387"/>
      <c r="BI30" s="390"/>
      <c r="BJ30" s="454"/>
      <c r="BK30" s="454"/>
      <c r="BL30" s="380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81"/>
      <c r="DH30" s="381"/>
      <c r="DI30" s="381"/>
      <c r="DJ30" s="381"/>
      <c r="DK30" s="381"/>
      <c r="DL30" s="381"/>
      <c r="DM30" s="381"/>
      <c r="DN30" s="381"/>
      <c r="DO30" s="381"/>
      <c r="DP30" s="381"/>
      <c r="DQ30" s="381"/>
      <c r="DR30" s="381"/>
      <c r="DS30" s="381"/>
      <c r="DT30" s="381"/>
      <c r="DU30" s="381"/>
      <c r="DV30" s="381"/>
      <c r="DW30" s="381"/>
      <c r="DX30" s="381"/>
      <c r="DY30" s="381"/>
      <c r="DZ30" s="381"/>
      <c r="EA30" s="381"/>
      <c r="EB30" s="381"/>
      <c r="EC30" s="381"/>
      <c r="ED30" s="381"/>
      <c r="EE30" s="381"/>
      <c r="EF30" s="381"/>
      <c r="EG30" s="381"/>
      <c r="EH30" s="381"/>
      <c r="EI30" s="381"/>
      <c r="EJ30" s="381"/>
      <c r="EK30" s="381"/>
      <c r="EL30" s="381"/>
      <c r="EM30" s="381"/>
      <c r="EN30" s="381"/>
      <c r="EO30" s="381"/>
      <c r="EP30" s="381"/>
      <c r="EQ30" s="381"/>
      <c r="ER30" s="381"/>
      <c r="ES30" s="381"/>
      <c r="ET30" s="381"/>
      <c r="EU30" s="381"/>
      <c r="EV30" s="381"/>
      <c r="EW30" s="381"/>
      <c r="EX30" s="381"/>
      <c r="EY30" s="381"/>
      <c r="EZ30" s="381"/>
      <c r="FA30" s="381"/>
      <c r="FB30" s="381"/>
      <c r="FC30" s="381"/>
      <c r="FD30" s="381"/>
      <c r="FE30" s="381"/>
      <c r="FF30" s="381"/>
      <c r="FG30" s="381"/>
      <c r="FH30" s="381"/>
      <c r="FI30" s="381"/>
      <c r="FJ30" s="381"/>
      <c r="FK30" s="381"/>
      <c r="FL30" s="381"/>
      <c r="FM30" s="381"/>
      <c r="FN30" s="381"/>
      <c r="FO30" s="381"/>
      <c r="FP30" s="381"/>
      <c r="FQ30" s="381"/>
      <c r="FR30" s="381"/>
      <c r="FS30" s="381"/>
      <c r="FT30" s="381"/>
      <c r="FU30" s="381"/>
      <c r="FV30" s="381"/>
      <c r="FW30" s="381"/>
      <c r="FX30" s="381"/>
      <c r="FY30" s="381"/>
      <c r="FZ30" s="381"/>
      <c r="GA30" s="381"/>
      <c r="GB30" s="381"/>
      <c r="GC30" s="381"/>
      <c r="GD30" s="381"/>
      <c r="GE30" s="381"/>
      <c r="GF30" s="381"/>
      <c r="GG30" s="381"/>
      <c r="GH30" s="381"/>
      <c r="GI30" s="381"/>
      <c r="GJ30" s="381"/>
      <c r="GK30" s="381"/>
      <c r="GL30" s="381"/>
      <c r="GM30" s="381"/>
      <c r="GN30" s="381"/>
      <c r="GO30" s="381"/>
      <c r="GP30" s="381"/>
      <c r="GQ30" s="381"/>
      <c r="GR30" s="381"/>
      <c r="GS30" s="381"/>
      <c r="GT30" s="381"/>
      <c r="GU30" s="381"/>
      <c r="GV30" s="381"/>
      <c r="GW30" s="381"/>
      <c r="GX30" s="381"/>
      <c r="GY30" s="381"/>
      <c r="GZ30" s="381"/>
      <c r="HA30" s="381"/>
      <c r="HB30" s="381"/>
      <c r="HC30" s="381"/>
      <c r="HD30" s="381"/>
      <c r="HE30" s="381"/>
      <c r="HF30" s="381"/>
      <c r="HG30" s="381"/>
      <c r="HH30" s="381"/>
      <c r="HI30" s="381"/>
      <c r="HJ30" s="381"/>
      <c r="HK30" s="381"/>
      <c r="HL30" s="381"/>
      <c r="HM30" s="381"/>
      <c r="HN30" s="381"/>
      <c r="HO30" s="381"/>
      <c r="HP30" s="381"/>
      <c r="HQ30" s="381"/>
      <c r="HR30" s="381"/>
      <c r="HS30" s="381"/>
      <c r="HT30" s="381"/>
      <c r="HU30" s="381"/>
      <c r="HV30" s="381"/>
      <c r="HW30" s="381"/>
      <c r="HX30" s="381"/>
      <c r="HY30" s="381"/>
      <c r="HZ30" s="381"/>
      <c r="IA30" s="381"/>
      <c r="IB30" s="381"/>
      <c r="IC30" s="381"/>
      <c r="ID30" s="381"/>
      <c r="IE30" s="381"/>
      <c r="IF30" s="381"/>
      <c r="IG30" s="381"/>
      <c r="IH30" s="381"/>
      <c r="II30" s="381"/>
      <c r="IJ30" s="381"/>
      <c r="IK30" s="381"/>
      <c r="IL30" s="381"/>
      <c r="IM30" s="381"/>
    </row>
    <row r="31" spans="1:247" ht="34.5" customHeight="1">
      <c r="A31" s="374"/>
      <c r="B31" s="369"/>
      <c r="C31" s="369"/>
      <c r="D31" s="369"/>
      <c r="E31" s="369"/>
      <c r="F31" s="369"/>
      <c r="G31" s="369"/>
      <c r="H31" s="369"/>
      <c r="I31" s="369"/>
      <c r="J31" s="447" t="s">
        <v>29</v>
      </c>
      <c r="K31" s="569">
        <v>8</v>
      </c>
      <c r="L31" s="569"/>
      <c r="M31" s="569"/>
      <c r="N31" s="569"/>
      <c r="O31" s="569"/>
      <c r="P31" s="569"/>
      <c r="Q31" s="569"/>
      <c r="R31" s="569"/>
      <c r="S31" s="569"/>
      <c r="T31" s="369"/>
      <c r="U31" s="369"/>
      <c r="V31" s="369"/>
      <c r="W31" s="369"/>
      <c r="X31" s="369"/>
      <c r="Y31" s="369"/>
      <c r="Z31" s="572" t="s">
        <v>55</v>
      </c>
      <c r="AA31" s="572"/>
      <c r="AB31" s="572"/>
      <c r="AC31" s="570">
        <f>$I$16</f>
        <v>8</v>
      </c>
      <c r="AD31" s="570"/>
      <c r="AE31" s="570"/>
      <c r="AF31" s="570"/>
      <c r="AG31" s="570"/>
      <c r="AH31" s="570"/>
      <c r="AI31" s="570"/>
      <c r="AJ31" s="570"/>
      <c r="AK31" s="570"/>
      <c r="AL31" s="570"/>
      <c r="AM31" s="570"/>
      <c r="AN31" s="570"/>
      <c r="AO31" s="448"/>
      <c r="AP31" s="448"/>
      <c r="AQ31" s="448"/>
      <c r="AR31" s="448"/>
      <c r="AS31" s="369"/>
      <c r="AT31" s="369"/>
      <c r="AU31" s="369"/>
      <c r="AV31" s="369"/>
      <c r="AW31" s="369"/>
      <c r="AX31" s="409">
        <f>$K$27</f>
        <v>5</v>
      </c>
      <c r="AY31" s="410"/>
      <c r="AZ31" s="388"/>
      <c r="BA31" s="409">
        <f>$K$30</f>
        <v>7</v>
      </c>
      <c r="BB31" s="410"/>
      <c r="BC31" s="389"/>
      <c r="BD31" s="409">
        <f>$K$33</f>
        <v>9</v>
      </c>
      <c r="BE31" s="410"/>
      <c r="BF31" s="389"/>
      <c r="BG31" s="425">
        <f>$K$34</f>
        <v>10</v>
      </c>
      <c r="BH31" s="410"/>
      <c r="BI31" s="390"/>
      <c r="BJ31" s="454"/>
      <c r="BK31" s="454"/>
      <c r="BL31" s="380"/>
      <c r="BM31" s="381"/>
      <c r="BN31" s="381"/>
      <c r="BO31" s="381"/>
      <c r="BP31" s="381"/>
      <c r="BQ31" s="381"/>
      <c r="BR31" s="381"/>
      <c r="BS31" s="381"/>
      <c r="BT31" s="381"/>
      <c r="BU31" s="381"/>
      <c r="BV31" s="381"/>
      <c r="BW31" s="381"/>
      <c r="BX31" s="381"/>
      <c r="BY31" s="381"/>
      <c r="BZ31" s="381"/>
      <c r="CA31" s="381"/>
      <c r="CB31" s="381"/>
      <c r="CC31" s="381"/>
      <c r="CD31" s="381"/>
      <c r="CE31" s="381"/>
      <c r="CF31" s="381"/>
      <c r="CG31" s="381"/>
      <c r="CH31" s="381"/>
      <c r="CI31" s="381"/>
      <c r="CJ31" s="381"/>
      <c r="CK31" s="381"/>
      <c r="CL31" s="381"/>
      <c r="CM31" s="381"/>
      <c r="CN31" s="381"/>
      <c r="CO31" s="381"/>
      <c r="CP31" s="381"/>
      <c r="CQ31" s="381"/>
      <c r="CR31" s="381"/>
      <c r="CS31" s="381"/>
      <c r="CT31" s="381"/>
      <c r="CU31" s="381"/>
      <c r="CV31" s="381"/>
      <c r="CW31" s="381"/>
      <c r="CX31" s="381"/>
      <c r="CY31" s="381"/>
      <c r="CZ31" s="381"/>
      <c r="DA31" s="381"/>
      <c r="DB31" s="381"/>
      <c r="DC31" s="381"/>
      <c r="DD31" s="381"/>
      <c r="DE31" s="381"/>
      <c r="DF31" s="381"/>
      <c r="DG31" s="381"/>
      <c r="DH31" s="381"/>
      <c r="DI31" s="381"/>
      <c r="DJ31" s="381"/>
      <c r="DK31" s="381"/>
      <c r="DL31" s="381"/>
      <c r="DM31" s="381"/>
      <c r="DN31" s="381"/>
      <c r="DO31" s="381"/>
      <c r="DP31" s="381"/>
      <c r="DQ31" s="381"/>
      <c r="DR31" s="381"/>
      <c r="DS31" s="381"/>
      <c r="DT31" s="381"/>
      <c r="DU31" s="381"/>
      <c r="DV31" s="381"/>
      <c r="DW31" s="381"/>
      <c r="DX31" s="381"/>
      <c r="DY31" s="381"/>
      <c r="DZ31" s="381"/>
      <c r="EA31" s="381"/>
      <c r="EB31" s="381"/>
      <c r="EC31" s="381"/>
      <c r="ED31" s="381"/>
      <c r="EE31" s="381"/>
      <c r="EF31" s="381"/>
      <c r="EG31" s="381"/>
      <c r="EH31" s="381"/>
      <c r="EI31" s="381"/>
      <c r="EJ31" s="381"/>
      <c r="EK31" s="381"/>
      <c r="EL31" s="381"/>
      <c r="EM31" s="381"/>
      <c r="EN31" s="381"/>
      <c r="EO31" s="381"/>
      <c r="EP31" s="381"/>
      <c r="EQ31" s="381"/>
      <c r="ER31" s="381"/>
      <c r="ES31" s="381"/>
      <c r="ET31" s="381"/>
      <c r="EU31" s="381"/>
      <c r="EV31" s="381"/>
      <c r="EW31" s="381"/>
      <c r="EX31" s="381"/>
      <c r="EY31" s="381"/>
      <c r="EZ31" s="381"/>
      <c r="FA31" s="381"/>
      <c r="FB31" s="381"/>
      <c r="FC31" s="381"/>
      <c r="FD31" s="381"/>
      <c r="FE31" s="381"/>
      <c r="FF31" s="381"/>
      <c r="FG31" s="381"/>
      <c r="FH31" s="381"/>
      <c r="FI31" s="381"/>
      <c r="FJ31" s="381"/>
      <c r="FK31" s="381"/>
      <c r="FL31" s="381"/>
      <c r="FM31" s="381"/>
      <c r="FN31" s="381"/>
      <c r="FO31" s="381"/>
      <c r="FP31" s="381"/>
      <c r="FQ31" s="381"/>
      <c r="FR31" s="381"/>
      <c r="FS31" s="381"/>
      <c r="FT31" s="381"/>
      <c r="FU31" s="381"/>
      <c r="FV31" s="381"/>
      <c r="FW31" s="381"/>
      <c r="FX31" s="381"/>
      <c r="FY31" s="381"/>
      <c r="FZ31" s="381"/>
      <c r="GA31" s="381"/>
      <c r="GB31" s="381"/>
      <c r="GC31" s="381"/>
      <c r="GD31" s="381"/>
      <c r="GE31" s="381"/>
      <c r="GF31" s="381"/>
      <c r="GG31" s="381"/>
      <c r="GH31" s="381"/>
      <c r="GI31" s="381"/>
      <c r="GJ31" s="381"/>
      <c r="GK31" s="381"/>
      <c r="GL31" s="381"/>
      <c r="GM31" s="381"/>
      <c r="GN31" s="381"/>
      <c r="GO31" s="381"/>
      <c r="GP31" s="381"/>
      <c r="GQ31" s="381"/>
      <c r="GR31" s="381"/>
      <c r="GS31" s="381"/>
      <c r="GT31" s="381"/>
      <c r="GU31" s="381"/>
      <c r="GV31" s="381"/>
      <c r="GW31" s="381"/>
      <c r="GX31" s="381"/>
      <c r="GY31" s="381"/>
      <c r="GZ31" s="381"/>
      <c r="HA31" s="381"/>
      <c r="HB31" s="381"/>
      <c r="HC31" s="381"/>
      <c r="HD31" s="381"/>
      <c r="HE31" s="381"/>
      <c r="HF31" s="381"/>
      <c r="HG31" s="381"/>
      <c r="HH31" s="381"/>
      <c r="HI31" s="381"/>
      <c r="HJ31" s="381"/>
      <c r="HK31" s="381"/>
      <c r="HL31" s="381"/>
      <c r="HM31" s="381"/>
      <c r="HN31" s="381"/>
      <c r="HO31" s="381"/>
      <c r="HP31" s="381"/>
      <c r="HQ31" s="381"/>
      <c r="HR31" s="381"/>
      <c r="HS31" s="381"/>
      <c r="HT31" s="381"/>
      <c r="HU31" s="381"/>
      <c r="HV31" s="381"/>
      <c r="HW31" s="381"/>
      <c r="HX31" s="381"/>
      <c r="HY31" s="381"/>
      <c r="HZ31" s="381"/>
      <c r="IA31" s="381"/>
      <c r="IB31" s="381"/>
      <c r="IC31" s="381"/>
      <c r="ID31" s="381"/>
      <c r="IE31" s="381"/>
      <c r="IF31" s="381"/>
      <c r="IG31" s="381"/>
      <c r="IH31" s="381"/>
      <c r="II31" s="381"/>
      <c r="IJ31" s="381"/>
      <c r="IK31" s="381"/>
      <c r="IL31" s="381"/>
      <c r="IM31" s="381"/>
    </row>
    <row r="32" spans="1:247" ht="34.5" customHeight="1">
      <c r="A32" s="374"/>
      <c r="B32" s="369"/>
      <c r="C32" s="369"/>
      <c r="D32" s="369"/>
      <c r="E32" s="369"/>
      <c r="F32" s="369"/>
      <c r="G32" s="369"/>
      <c r="H32" s="369"/>
      <c r="I32" s="369"/>
      <c r="J32" s="365"/>
      <c r="K32" s="574"/>
      <c r="L32" s="574"/>
      <c r="M32" s="574"/>
      <c r="N32" s="574"/>
      <c r="O32" s="574"/>
      <c r="P32" s="574"/>
      <c r="Q32" s="574"/>
      <c r="R32" s="574"/>
      <c r="S32" s="574"/>
      <c r="T32" s="369"/>
      <c r="U32" s="369"/>
      <c r="V32" s="369"/>
      <c r="W32" s="369"/>
      <c r="X32" s="369"/>
      <c r="Y32" s="369"/>
      <c r="Z32" s="369"/>
      <c r="AA32" s="369"/>
      <c r="AB32" s="369"/>
      <c r="AC32" s="575"/>
      <c r="AD32" s="575"/>
      <c r="AE32" s="575"/>
      <c r="AF32" s="575"/>
      <c r="AG32" s="575"/>
      <c r="AH32" s="575"/>
      <c r="AI32" s="575"/>
      <c r="AJ32" s="575"/>
      <c r="AK32" s="575"/>
      <c r="AL32" s="575"/>
      <c r="AM32" s="575"/>
      <c r="AN32" s="575"/>
      <c r="AO32" s="444"/>
      <c r="AP32" s="444"/>
      <c r="AQ32" s="444"/>
      <c r="AR32" s="444"/>
      <c r="AS32" s="456"/>
      <c r="AT32" s="369"/>
      <c r="AU32" s="369"/>
      <c r="AV32" s="369"/>
      <c r="AW32" s="369"/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454"/>
      <c r="BK32" s="454"/>
      <c r="BL32" s="380"/>
      <c r="BM32" s="381"/>
      <c r="BN32" s="381"/>
      <c r="BO32" s="381"/>
      <c r="BP32" s="381"/>
      <c r="BQ32" s="381"/>
      <c r="BR32" s="381"/>
      <c r="BS32" s="381"/>
      <c r="BT32" s="381"/>
      <c r="BU32" s="381"/>
      <c r="BV32" s="38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1"/>
      <c r="CS32" s="381"/>
      <c r="CT32" s="381"/>
      <c r="CU32" s="381"/>
      <c r="CV32" s="381"/>
      <c r="CW32" s="381"/>
      <c r="CX32" s="381"/>
      <c r="CY32" s="381"/>
      <c r="CZ32" s="381"/>
      <c r="DA32" s="381"/>
      <c r="DB32" s="381"/>
      <c r="DC32" s="381"/>
      <c r="DD32" s="381"/>
      <c r="DE32" s="381"/>
      <c r="DF32" s="381"/>
      <c r="DG32" s="381"/>
      <c r="DH32" s="381"/>
      <c r="DI32" s="381"/>
      <c r="DJ32" s="381"/>
      <c r="DK32" s="381"/>
      <c r="DL32" s="381"/>
      <c r="DM32" s="381"/>
      <c r="DN32" s="381"/>
      <c r="DO32" s="381"/>
      <c r="DP32" s="381"/>
      <c r="DQ32" s="381"/>
      <c r="DR32" s="381"/>
      <c r="DS32" s="381"/>
      <c r="DT32" s="381"/>
      <c r="DU32" s="381"/>
      <c r="DV32" s="381"/>
      <c r="DW32" s="381"/>
      <c r="DX32" s="381"/>
      <c r="DY32" s="381"/>
      <c r="DZ32" s="381"/>
      <c r="EA32" s="381"/>
      <c r="EB32" s="381"/>
      <c r="EC32" s="381"/>
      <c r="ED32" s="381"/>
      <c r="EE32" s="381"/>
      <c r="EF32" s="381"/>
      <c r="EG32" s="381"/>
      <c r="EH32" s="381"/>
      <c r="EI32" s="381"/>
      <c r="EJ32" s="381"/>
      <c r="EK32" s="381"/>
      <c r="EL32" s="381"/>
      <c r="EM32" s="381"/>
      <c r="EN32" s="381"/>
      <c r="EO32" s="381"/>
      <c r="EP32" s="381"/>
      <c r="EQ32" s="381"/>
      <c r="ER32" s="381"/>
      <c r="ES32" s="381"/>
      <c r="ET32" s="381"/>
      <c r="EU32" s="381"/>
      <c r="EV32" s="381"/>
      <c r="EW32" s="381"/>
      <c r="EX32" s="381"/>
      <c r="EY32" s="381"/>
      <c r="EZ32" s="381"/>
      <c r="FA32" s="381"/>
      <c r="FB32" s="381"/>
      <c r="FC32" s="381"/>
      <c r="FD32" s="381"/>
      <c r="FE32" s="381"/>
      <c r="FF32" s="381"/>
      <c r="FG32" s="381"/>
      <c r="FH32" s="381"/>
      <c r="FI32" s="381"/>
      <c r="FJ32" s="381"/>
      <c r="FK32" s="381"/>
      <c r="FL32" s="381"/>
      <c r="FM32" s="381"/>
      <c r="FN32" s="381"/>
      <c r="FO32" s="381"/>
      <c r="FP32" s="381"/>
      <c r="FQ32" s="381"/>
      <c r="FR32" s="381"/>
      <c r="FS32" s="381"/>
      <c r="FT32" s="381"/>
      <c r="FU32" s="381"/>
      <c r="FV32" s="381"/>
      <c r="FW32" s="381"/>
      <c r="FX32" s="381"/>
      <c r="FY32" s="381"/>
      <c r="FZ32" s="381"/>
      <c r="GA32" s="381"/>
      <c r="GB32" s="381"/>
      <c r="GC32" s="381"/>
      <c r="GD32" s="381"/>
      <c r="GE32" s="381"/>
      <c r="GF32" s="381"/>
      <c r="GG32" s="381"/>
      <c r="GH32" s="381"/>
      <c r="GI32" s="381"/>
      <c r="GJ32" s="381"/>
      <c r="GK32" s="381"/>
      <c r="GL32" s="381"/>
      <c r="GM32" s="381"/>
      <c r="GN32" s="381"/>
      <c r="GO32" s="381"/>
      <c r="GP32" s="381"/>
      <c r="GQ32" s="381"/>
      <c r="GR32" s="381"/>
      <c r="GS32" s="381"/>
      <c r="GT32" s="381"/>
      <c r="GU32" s="381"/>
      <c r="GV32" s="381"/>
      <c r="GW32" s="381"/>
      <c r="GX32" s="381"/>
      <c r="GY32" s="381"/>
      <c r="GZ32" s="381"/>
      <c r="HA32" s="381"/>
      <c r="HB32" s="381"/>
      <c r="HC32" s="381"/>
      <c r="HD32" s="381"/>
      <c r="HE32" s="381"/>
      <c r="HF32" s="381"/>
      <c r="HG32" s="381"/>
      <c r="HH32" s="381"/>
      <c r="HI32" s="381"/>
      <c r="HJ32" s="381"/>
      <c r="HK32" s="381"/>
      <c r="HL32" s="381"/>
      <c r="HM32" s="381"/>
      <c r="HN32" s="381"/>
      <c r="HO32" s="381"/>
      <c r="HP32" s="381"/>
      <c r="HQ32" s="381"/>
      <c r="HR32" s="381"/>
      <c r="HS32" s="381"/>
      <c r="HT32" s="381"/>
      <c r="HU32" s="381"/>
      <c r="HV32" s="381"/>
      <c r="HW32" s="381"/>
      <c r="HX32" s="381"/>
      <c r="HY32" s="381"/>
      <c r="HZ32" s="381"/>
      <c r="IA32" s="381"/>
      <c r="IB32" s="381"/>
      <c r="IC32" s="381"/>
      <c r="ID32" s="381"/>
      <c r="IE32" s="381"/>
      <c r="IF32" s="381"/>
      <c r="IG32" s="381"/>
      <c r="IH32" s="381"/>
      <c r="II32" s="381"/>
      <c r="IJ32" s="381"/>
      <c r="IK32" s="381"/>
      <c r="IL32" s="381"/>
      <c r="IM32" s="381"/>
    </row>
    <row r="33" spans="1:247" ht="34.5" customHeight="1">
      <c r="A33" s="374"/>
      <c r="B33" s="369"/>
      <c r="C33" s="369"/>
      <c r="D33" s="369"/>
      <c r="E33" s="369"/>
      <c r="F33" s="369"/>
      <c r="G33" s="369"/>
      <c r="H33" s="369"/>
      <c r="I33" s="369"/>
      <c r="J33" s="447" t="s">
        <v>56</v>
      </c>
      <c r="K33" s="569">
        <v>9</v>
      </c>
      <c r="L33" s="569"/>
      <c r="M33" s="569"/>
      <c r="N33" s="569"/>
      <c r="O33" s="569"/>
      <c r="P33" s="569"/>
      <c r="Q33" s="569"/>
      <c r="R33" s="569"/>
      <c r="S33" s="569"/>
      <c r="T33" s="369"/>
      <c r="U33" s="369"/>
      <c r="V33" s="369"/>
      <c r="W33" s="369"/>
      <c r="X33" s="369"/>
      <c r="Y33" s="369"/>
      <c r="Z33" s="572" t="s">
        <v>58</v>
      </c>
      <c r="AA33" s="572"/>
      <c r="AB33" s="572"/>
      <c r="AC33" s="570">
        <f>$I$17</f>
        <v>9</v>
      </c>
      <c r="AD33" s="570"/>
      <c r="AE33" s="570"/>
      <c r="AF33" s="570"/>
      <c r="AG33" s="570"/>
      <c r="AH33" s="570"/>
      <c r="AI33" s="570"/>
      <c r="AJ33" s="570"/>
      <c r="AK33" s="570"/>
      <c r="AL33" s="570"/>
      <c r="AM33" s="570"/>
      <c r="AN33" s="570"/>
      <c r="AO33" s="448"/>
      <c r="AP33" s="448"/>
      <c r="AQ33" s="448"/>
      <c r="AR33" s="448"/>
      <c r="AS33" s="369"/>
      <c r="AT33" s="369"/>
      <c r="AU33" s="369"/>
      <c r="AV33" s="369"/>
      <c r="AW33" s="369"/>
      <c r="AX33" s="386">
        <f>$K$21</f>
        <v>1</v>
      </c>
      <c r="AY33" s="387"/>
      <c r="AZ33" s="388"/>
      <c r="BA33" s="386">
        <f>$K$21</f>
        <v>1</v>
      </c>
      <c r="BB33" s="387"/>
      <c r="BC33" s="388"/>
      <c r="BD33" s="386">
        <f>$K$25</f>
        <v>4</v>
      </c>
      <c r="BE33" s="387"/>
      <c r="BF33" s="389"/>
      <c r="BG33" s="386">
        <f>$K$22</f>
        <v>2</v>
      </c>
      <c r="BH33" s="387"/>
      <c r="BI33" s="390"/>
      <c r="BJ33" s="454"/>
      <c r="BK33" s="454"/>
      <c r="BL33" s="380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381"/>
      <c r="CM33" s="381"/>
      <c r="CN33" s="381"/>
      <c r="CO33" s="381"/>
      <c r="CP33" s="381"/>
      <c r="CQ33" s="381"/>
      <c r="CR33" s="381"/>
      <c r="CS33" s="381"/>
      <c r="CT33" s="381"/>
      <c r="CU33" s="381"/>
      <c r="CV33" s="381"/>
      <c r="CW33" s="381"/>
      <c r="CX33" s="381"/>
      <c r="CY33" s="381"/>
      <c r="CZ33" s="381"/>
      <c r="DA33" s="381"/>
      <c r="DB33" s="381"/>
      <c r="DC33" s="381"/>
      <c r="DD33" s="381"/>
      <c r="DE33" s="381"/>
      <c r="DF33" s="381"/>
      <c r="DG33" s="381"/>
      <c r="DH33" s="381"/>
      <c r="DI33" s="381"/>
      <c r="DJ33" s="381"/>
      <c r="DK33" s="381"/>
      <c r="DL33" s="381"/>
      <c r="DM33" s="381"/>
      <c r="DN33" s="381"/>
      <c r="DO33" s="381"/>
      <c r="DP33" s="381"/>
      <c r="DQ33" s="381"/>
      <c r="DR33" s="381"/>
      <c r="DS33" s="381"/>
      <c r="DT33" s="381"/>
      <c r="DU33" s="381"/>
      <c r="DV33" s="381"/>
      <c r="DW33" s="381"/>
      <c r="DX33" s="381"/>
      <c r="DY33" s="381"/>
      <c r="DZ33" s="381"/>
      <c r="EA33" s="381"/>
      <c r="EB33" s="381"/>
      <c r="EC33" s="381"/>
      <c r="ED33" s="381"/>
      <c r="EE33" s="381"/>
      <c r="EF33" s="381"/>
      <c r="EG33" s="381"/>
      <c r="EH33" s="381"/>
      <c r="EI33" s="381"/>
      <c r="EJ33" s="381"/>
      <c r="EK33" s="381"/>
      <c r="EL33" s="381"/>
      <c r="EM33" s="381"/>
      <c r="EN33" s="381"/>
      <c r="EO33" s="381"/>
      <c r="EP33" s="381"/>
      <c r="EQ33" s="381"/>
      <c r="ER33" s="381"/>
      <c r="ES33" s="381"/>
      <c r="ET33" s="381"/>
      <c r="EU33" s="381"/>
      <c r="EV33" s="381"/>
      <c r="EW33" s="381"/>
      <c r="EX33" s="381"/>
      <c r="EY33" s="381"/>
      <c r="EZ33" s="381"/>
      <c r="FA33" s="381"/>
      <c r="FB33" s="381"/>
      <c r="FC33" s="381"/>
      <c r="FD33" s="381"/>
      <c r="FE33" s="381"/>
      <c r="FF33" s="381"/>
      <c r="FG33" s="381"/>
      <c r="FH33" s="381"/>
      <c r="FI33" s="381"/>
      <c r="FJ33" s="381"/>
      <c r="FK33" s="381"/>
      <c r="FL33" s="381"/>
      <c r="FM33" s="381"/>
      <c r="FN33" s="381"/>
      <c r="FO33" s="381"/>
      <c r="FP33" s="381"/>
      <c r="FQ33" s="381"/>
      <c r="FR33" s="381"/>
      <c r="FS33" s="381"/>
      <c r="FT33" s="381"/>
      <c r="FU33" s="381"/>
      <c r="FV33" s="381"/>
      <c r="FW33" s="381"/>
      <c r="FX33" s="381"/>
      <c r="FY33" s="381"/>
      <c r="FZ33" s="381"/>
      <c r="GA33" s="381"/>
      <c r="GB33" s="381"/>
      <c r="GC33" s="381"/>
      <c r="GD33" s="381"/>
      <c r="GE33" s="381"/>
      <c r="GF33" s="381"/>
      <c r="GG33" s="381"/>
      <c r="GH33" s="381"/>
      <c r="GI33" s="381"/>
      <c r="GJ33" s="381"/>
      <c r="GK33" s="381"/>
      <c r="GL33" s="381"/>
      <c r="GM33" s="381"/>
      <c r="GN33" s="381"/>
      <c r="GO33" s="381"/>
      <c r="GP33" s="381"/>
      <c r="GQ33" s="381"/>
      <c r="GR33" s="381"/>
      <c r="GS33" s="381"/>
      <c r="GT33" s="381"/>
      <c r="GU33" s="381"/>
      <c r="GV33" s="381"/>
      <c r="GW33" s="381"/>
      <c r="GX33" s="381"/>
      <c r="GY33" s="381"/>
      <c r="GZ33" s="381"/>
      <c r="HA33" s="381"/>
      <c r="HB33" s="381"/>
      <c r="HC33" s="381"/>
      <c r="HD33" s="381"/>
      <c r="HE33" s="381"/>
      <c r="HF33" s="381"/>
      <c r="HG33" s="381"/>
      <c r="HH33" s="381"/>
      <c r="HI33" s="381"/>
      <c r="HJ33" s="381"/>
      <c r="HK33" s="381"/>
      <c r="HL33" s="381"/>
      <c r="HM33" s="381"/>
      <c r="HN33" s="381"/>
      <c r="HO33" s="381"/>
      <c r="HP33" s="381"/>
      <c r="HQ33" s="381"/>
      <c r="HR33" s="381"/>
      <c r="HS33" s="381"/>
      <c r="HT33" s="381"/>
      <c r="HU33" s="381"/>
      <c r="HV33" s="381"/>
      <c r="HW33" s="381"/>
      <c r="HX33" s="381"/>
      <c r="HY33" s="381"/>
      <c r="HZ33" s="381"/>
      <c r="IA33" s="381"/>
      <c r="IB33" s="381"/>
      <c r="IC33" s="381"/>
      <c r="ID33" s="381"/>
      <c r="IE33" s="381"/>
      <c r="IF33" s="381"/>
      <c r="IG33" s="381"/>
      <c r="IH33" s="381"/>
      <c r="II33" s="381"/>
      <c r="IJ33" s="381"/>
      <c r="IK33" s="381"/>
      <c r="IL33" s="381"/>
      <c r="IM33" s="381"/>
    </row>
    <row r="34" spans="1:247" ht="34.5" customHeight="1">
      <c r="A34" s="374"/>
      <c r="B34" s="369"/>
      <c r="C34" s="369"/>
      <c r="D34" s="369"/>
      <c r="E34" s="369"/>
      <c r="F34" s="369"/>
      <c r="G34" s="369"/>
      <c r="H34" s="369"/>
      <c r="I34" s="369"/>
      <c r="J34" s="447" t="s">
        <v>59</v>
      </c>
      <c r="K34" s="571">
        <v>10</v>
      </c>
      <c r="L34" s="571"/>
      <c r="M34" s="571"/>
      <c r="N34" s="571"/>
      <c r="O34" s="571"/>
      <c r="P34" s="571"/>
      <c r="Q34" s="571"/>
      <c r="R34" s="571"/>
      <c r="S34" s="571"/>
      <c r="T34" s="369"/>
      <c r="U34" s="369"/>
      <c r="V34" s="369"/>
      <c r="W34" s="369"/>
      <c r="X34" s="369"/>
      <c r="Y34" s="369"/>
      <c r="Z34" s="572" t="s">
        <v>61</v>
      </c>
      <c r="AA34" s="572"/>
      <c r="AB34" s="572"/>
      <c r="AC34" s="570">
        <f>$I$18</f>
        <v>10</v>
      </c>
      <c r="AD34" s="570"/>
      <c r="AE34" s="570"/>
      <c r="AF34" s="570"/>
      <c r="AG34" s="570"/>
      <c r="AH34" s="570"/>
      <c r="AI34" s="570"/>
      <c r="AJ34" s="570"/>
      <c r="AK34" s="570"/>
      <c r="AL34" s="570"/>
      <c r="AM34" s="570"/>
      <c r="AN34" s="570"/>
      <c r="AO34" s="444"/>
      <c r="AP34" s="444"/>
      <c r="AQ34" s="444"/>
      <c r="AR34" s="444"/>
      <c r="AS34" s="369"/>
      <c r="AT34" s="369"/>
      <c r="AU34" s="369"/>
      <c r="AV34" s="369"/>
      <c r="AW34" s="369"/>
      <c r="AX34" s="409">
        <f>$K$31</f>
        <v>8</v>
      </c>
      <c r="AY34" s="410"/>
      <c r="AZ34" s="388"/>
      <c r="BA34" s="425">
        <f>$K$24</f>
        <v>3</v>
      </c>
      <c r="BB34" s="410"/>
      <c r="BC34" s="389"/>
      <c r="BD34" s="409">
        <f>$K$28</f>
        <v>6</v>
      </c>
      <c r="BE34" s="410"/>
      <c r="BF34" s="389"/>
      <c r="BG34" s="409">
        <f>$K$25</f>
        <v>4</v>
      </c>
      <c r="BH34" s="410"/>
      <c r="BI34" s="390"/>
      <c r="BJ34" s="454"/>
      <c r="BK34" s="454"/>
      <c r="BL34" s="380"/>
      <c r="BM34" s="381"/>
      <c r="BN34" s="381"/>
      <c r="BO34" s="381"/>
      <c r="BP34" s="381"/>
      <c r="BQ34" s="381"/>
      <c r="BR34" s="381"/>
      <c r="BS34" s="381"/>
      <c r="BT34" s="381"/>
      <c r="BU34" s="381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81"/>
      <c r="DH34" s="381"/>
      <c r="DI34" s="381"/>
      <c r="DJ34" s="381"/>
      <c r="DK34" s="381"/>
      <c r="DL34" s="381"/>
      <c r="DM34" s="381"/>
      <c r="DN34" s="381"/>
      <c r="DO34" s="381"/>
      <c r="DP34" s="381"/>
      <c r="DQ34" s="381"/>
      <c r="DR34" s="381"/>
      <c r="DS34" s="381"/>
      <c r="DT34" s="381"/>
      <c r="DU34" s="381"/>
      <c r="DV34" s="381"/>
      <c r="DW34" s="381"/>
      <c r="DX34" s="381"/>
      <c r="DY34" s="381"/>
      <c r="DZ34" s="381"/>
      <c r="EA34" s="381"/>
      <c r="EB34" s="381"/>
      <c r="EC34" s="381"/>
      <c r="ED34" s="381"/>
      <c r="EE34" s="381"/>
      <c r="EF34" s="381"/>
      <c r="EG34" s="381"/>
      <c r="EH34" s="381"/>
      <c r="EI34" s="381"/>
      <c r="EJ34" s="381"/>
      <c r="EK34" s="381"/>
      <c r="EL34" s="381"/>
      <c r="EM34" s="381"/>
      <c r="EN34" s="381"/>
      <c r="EO34" s="381"/>
      <c r="EP34" s="381"/>
      <c r="EQ34" s="381"/>
      <c r="ER34" s="381"/>
      <c r="ES34" s="381"/>
      <c r="ET34" s="381"/>
      <c r="EU34" s="381"/>
      <c r="EV34" s="381"/>
      <c r="EW34" s="381"/>
      <c r="EX34" s="381"/>
      <c r="EY34" s="381"/>
      <c r="EZ34" s="381"/>
      <c r="FA34" s="381"/>
      <c r="FB34" s="381"/>
      <c r="FC34" s="381"/>
      <c r="FD34" s="381"/>
      <c r="FE34" s="381"/>
      <c r="FF34" s="381"/>
      <c r="FG34" s="381"/>
      <c r="FH34" s="381"/>
      <c r="FI34" s="381"/>
      <c r="FJ34" s="381"/>
      <c r="FK34" s="381"/>
      <c r="FL34" s="381"/>
      <c r="FM34" s="381"/>
      <c r="FN34" s="381"/>
      <c r="FO34" s="381"/>
      <c r="FP34" s="381"/>
      <c r="FQ34" s="381"/>
      <c r="FR34" s="381"/>
      <c r="FS34" s="381"/>
      <c r="FT34" s="381"/>
      <c r="FU34" s="381"/>
      <c r="FV34" s="381"/>
      <c r="FW34" s="381"/>
      <c r="FX34" s="381"/>
      <c r="FY34" s="381"/>
      <c r="FZ34" s="381"/>
      <c r="GA34" s="381"/>
      <c r="GB34" s="381"/>
      <c r="GC34" s="381"/>
      <c r="GD34" s="381"/>
      <c r="GE34" s="381"/>
      <c r="GF34" s="381"/>
      <c r="GG34" s="381"/>
      <c r="GH34" s="381"/>
      <c r="GI34" s="381"/>
      <c r="GJ34" s="381"/>
      <c r="GK34" s="381"/>
      <c r="GL34" s="381"/>
      <c r="GM34" s="381"/>
      <c r="GN34" s="381"/>
      <c r="GO34" s="381"/>
      <c r="GP34" s="381"/>
      <c r="GQ34" s="381"/>
      <c r="GR34" s="381"/>
      <c r="GS34" s="381"/>
      <c r="GT34" s="381"/>
      <c r="GU34" s="381"/>
      <c r="GV34" s="381"/>
      <c r="GW34" s="381"/>
      <c r="GX34" s="381"/>
      <c r="GY34" s="381"/>
      <c r="GZ34" s="381"/>
      <c r="HA34" s="381"/>
      <c r="HB34" s="381"/>
      <c r="HC34" s="381"/>
      <c r="HD34" s="381"/>
      <c r="HE34" s="381"/>
      <c r="HF34" s="381"/>
      <c r="HG34" s="381"/>
      <c r="HH34" s="381"/>
      <c r="HI34" s="381"/>
      <c r="HJ34" s="381"/>
      <c r="HK34" s="381"/>
      <c r="HL34" s="381"/>
      <c r="HM34" s="381"/>
      <c r="HN34" s="381"/>
      <c r="HO34" s="381"/>
      <c r="HP34" s="381"/>
      <c r="HQ34" s="381"/>
      <c r="HR34" s="381"/>
      <c r="HS34" s="381"/>
      <c r="HT34" s="381"/>
      <c r="HU34" s="381"/>
      <c r="HV34" s="381"/>
      <c r="HW34" s="381"/>
      <c r="HX34" s="381"/>
      <c r="HY34" s="381"/>
      <c r="HZ34" s="381"/>
      <c r="IA34" s="381"/>
      <c r="IB34" s="381"/>
      <c r="IC34" s="381"/>
      <c r="ID34" s="381"/>
      <c r="IE34" s="381"/>
      <c r="IF34" s="381"/>
      <c r="IG34" s="381"/>
      <c r="IH34" s="381"/>
      <c r="II34" s="381"/>
      <c r="IJ34" s="381"/>
      <c r="IK34" s="381"/>
      <c r="IL34" s="381"/>
      <c r="IM34" s="381"/>
    </row>
    <row r="35" spans="1:247" ht="34.5" customHeight="1">
      <c r="A35" s="374"/>
      <c r="B35" s="369"/>
      <c r="C35" s="369"/>
      <c r="D35" s="369"/>
      <c r="E35" s="369"/>
      <c r="F35" s="369"/>
      <c r="G35" s="369"/>
      <c r="H35" s="369"/>
      <c r="I35" s="369"/>
      <c r="J35" s="365"/>
      <c r="K35" s="576"/>
      <c r="L35" s="576"/>
      <c r="M35" s="576"/>
      <c r="N35" s="576"/>
      <c r="O35" s="576"/>
      <c r="P35" s="576"/>
      <c r="Q35" s="576"/>
      <c r="R35" s="576"/>
      <c r="S35" s="576"/>
      <c r="T35" s="369"/>
      <c r="U35" s="369"/>
      <c r="V35" s="369"/>
      <c r="W35" s="369"/>
      <c r="X35" s="369"/>
      <c r="Y35" s="369"/>
      <c r="Z35" s="369"/>
      <c r="AA35" s="369"/>
      <c r="AB35" s="369"/>
      <c r="AC35" s="576"/>
      <c r="AD35" s="576"/>
      <c r="AE35" s="576"/>
      <c r="AF35" s="576"/>
      <c r="AG35" s="576"/>
      <c r="AH35" s="576"/>
      <c r="AI35" s="576"/>
      <c r="AJ35" s="576"/>
      <c r="AK35" s="576"/>
      <c r="AL35" s="576"/>
      <c r="AM35" s="576"/>
      <c r="AN35" s="576"/>
      <c r="AO35" s="448"/>
      <c r="AP35" s="448"/>
      <c r="AQ35" s="448"/>
      <c r="AR35" s="448"/>
      <c r="AS35" s="369"/>
      <c r="AT35" s="369"/>
      <c r="AU35" s="369"/>
      <c r="AV35" s="369"/>
      <c r="AW35" s="369"/>
      <c r="AX35" s="379"/>
      <c r="AY35" s="379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454"/>
      <c r="BK35" s="454"/>
      <c r="BL35" s="380"/>
      <c r="BM35" s="381"/>
      <c r="BN35" s="381"/>
      <c r="BO35" s="381"/>
      <c r="BP35" s="381"/>
      <c r="BQ35" s="381"/>
      <c r="BR35" s="381"/>
      <c r="BS35" s="381"/>
      <c r="BT35" s="381"/>
      <c r="BU35" s="381"/>
      <c r="BV35" s="381"/>
      <c r="BW35" s="381"/>
      <c r="BX35" s="381"/>
      <c r="BY35" s="381"/>
      <c r="BZ35" s="381"/>
      <c r="CA35" s="381"/>
      <c r="CB35" s="381"/>
      <c r="CC35" s="381"/>
      <c r="CD35" s="381"/>
      <c r="CE35" s="381"/>
      <c r="CF35" s="381"/>
      <c r="CG35" s="381"/>
      <c r="CH35" s="381"/>
      <c r="CI35" s="381"/>
      <c r="CJ35" s="381"/>
      <c r="CK35" s="381"/>
      <c r="CL35" s="381"/>
      <c r="CM35" s="381"/>
      <c r="CN35" s="381"/>
      <c r="CO35" s="381"/>
      <c r="CP35" s="381"/>
      <c r="CQ35" s="381"/>
      <c r="CR35" s="381"/>
      <c r="CS35" s="381"/>
      <c r="CT35" s="381"/>
      <c r="CU35" s="381"/>
      <c r="CV35" s="381"/>
      <c r="CW35" s="381"/>
      <c r="CX35" s="381"/>
      <c r="CY35" s="381"/>
      <c r="CZ35" s="381"/>
      <c r="DA35" s="381"/>
      <c r="DB35" s="381"/>
      <c r="DC35" s="381"/>
      <c r="DD35" s="381"/>
      <c r="DE35" s="381"/>
      <c r="DF35" s="381"/>
      <c r="DG35" s="381"/>
      <c r="DH35" s="381"/>
      <c r="DI35" s="381"/>
      <c r="DJ35" s="381"/>
      <c r="DK35" s="381"/>
      <c r="DL35" s="381"/>
      <c r="DM35" s="381"/>
      <c r="DN35" s="381"/>
      <c r="DO35" s="381"/>
      <c r="DP35" s="381"/>
      <c r="DQ35" s="381"/>
      <c r="DR35" s="381"/>
      <c r="DS35" s="381"/>
      <c r="DT35" s="381"/>
      <c r="DU35" s="381"/>
      <c r="DV35" s="381"/>
      <c r="DW35" s="381"/>
      <c r="DX35" s="381"/>
      <c r="DY35" s="381"/>
      <c r="DZ35" s="381"/>
      <c r="EA35" s="381"/>
      <c r="EB35" s="381"/>
      <c r="EC35" s="381"/>
      <c r="ED35" s="381"/>
      <c r="EE35" s="381"/>
      <c r="EF35" s="381"/>
      <c r="EG35" s="381"/>
      <c r="EH35" s="381"/>
      <c r="EI35" s="381"/>
      <c r="EJ35" s="381"/>
      <c r="EK35" s="381"/>
      <c r="EL35" s="381"/>
      <c r="EM35" s="381"/>
      <c r="EN35" s="381"/>
      <c r="EO35" s="381"/>
      <c r="EP35" s="381"/>
      <c r="EQ35" s="381"/>
      <c r="ER35" s="381"/>
      <c r="ES35" s="381"/>
      <c r="ET35" s="381"/>
      <c r="EU35" s="381"/>
      <c r="EV35" s="381"/>
      <c r="EW35" s="381"/>
      <c r="EX35" s="381"/>
      <c r="EY35" s="381"/>
      <c r="EZ35" s="381"/>
      <c r="FA35" s="381"/>
      <c r="FB35" s="381"/>
      <c r="FC35" s="381"/>
      <c r="FD35" s="381"/>
      <c r="FE35" s="381"/>
      <c r="FF35" s="381"/>
      <c r="FG35" s="381"/>
      <c r="FH35" s="381"/>
      <c r="FI35" s="381"/>
      <c r="FJ35" s="381"/>
      <c r="FK35" s="381"/>
      <c r="FL35" s="381"/>
      <c r="FM35" s="381"/>
      <c r="FN35" s="381"/>
      <c r="FO35" s="381"/>
      <c r="FP35" s="381"/>
      <c r="FQ35" s="381"/>
      <c r="FR35" s="381"/>
      <c r="FS35" s="381"/>
      <c r="FT35" s="381"/>
      <c r="FU35" s="381"/>
      <c r="FV35" s="381"/>
      <c r="FW35" s="381"/>
      <c r="FX35" s="381"/>
      <c r="FY35" s="381"/>
      <c r="FZ35" s="381"/>
      <c r="GA35" s="381"/>
      <c r="GB35" s="381"/>
      <c r="GC35" s="381"/>
      <c r="GD35" s="381"/>
      <c r="GE35" s="381"/>
      <c r="GF35" s="381"/>
      <c r="GG35" s="381"/>
      <c r="GH35" s="381"/>
      <c r="GI35" s="381"/>
      <c r="GJ35" s="381"/>
      <c r="GK35" s="381"/>
      <c r="GL35" s="381"/>
      <c r="GM35" s="381"/>
      <c r="GN35" s="381"/>
      <c r="GO35" s="381"/>
      <c r="GP35" s="381"/>
      <c r="GQ35" s="381"/>
      <c r="GR35" s="381"/>
      <c r="GS35" s="381"/>
      <c r="GT35" s="381"/>
      <c r="GU35" s="381"/>
      <c r="GV35" s="381"/>
      <c r="GW35" s="381"/>
      <c r="GX35" s="381"/>
      <c r="GY35" s="381"/>
      <c r="GZ35" s="381"/>
      <c r="HA35" s="381"/>
      <c r="HB35" s="381"/>
      <c r="HC35" s="381"/>
      <c r="HD35" s="381"/>
      <c r="HE35" s="381"/>
      <c r="HF35" s="381"/>
      <c r="HG35" s="381"/>
      <c r="HH35" s="381"/>
      <c r="HI35" s="381"/>
      <c r="HJ35" s="381"/>
      <c r="HK35" s="381"/>
      <c r="HL35" s="381"/>
      <c r="HM35" s="381"/>
      <c r="HN35" s="381"/>
      <c r="HO35" s="381"/>
      <c r="HP35" s="381"/>
      <c r="HQ35" s="381"/>
      <c r="HR35" s="381"/>
      <c r="HS35" s="381"/>
      <c r="HT35" s="381"/>
      <c r="HU35" s="381"/>
      <c r="HV35" s="381"/>
      <c r="HW35" s="381"/>
      <c r="HX35" s="381"/>
      <c r="HY35" s="381"/>
      <c r="HZ35" s="381"/>
      <c r="IA35" s="381"/>
      <c r="IB35" s="381"/>
      <c r="IC35" s="381"/>
      <c r="ID35" s="381"/>
      <c r="IE35" s="381"/>
      <c r="IF35" s="381"/>
      <c r="IG35" s="381"/>
      <c r="IH35" s="381"/>
      <c r="II35" s="381"/>
      <c r="IJ35" s="381"/>
      <c r="IK35" s="381"/>
      <c r="IL35" s="381"/>
      <c r="IM35" s="381"/>
    </row>
    <row r="36" spans="1:247" ht="34.5" customHeight="1">
      <c r="A36" s="374"/>
      <c r="B36" s="369"/>
      <c r="C36" s="369"/>
      <c r="D36" s="369"/>
      <c r="E36" s="369"/>
      <c r="F36" s="369"/>
      <c r="G36" s="369"/>
      <c r="H36" s="369"/>
      <c r="I36" s="369"/>
      <c r="J36" s="365"/>
      <c r="K36" s="448"/>
      <c r="L36" s="448"/>
      <c r="M36" s="448"/>
      <c r="N36" s="448"/>
      <c r="O36" s="448"/>
      <c r="P36" s="448"/>
      <c r="Q36" s="448"/>
      <c r="R36" s="450"/>
      <c r="S36" s="450"/>
      <c r="T36" s="369"/>
      <c r="U36" s="369"/>
      <c r="V36" s="369"/>
      <c r="W36" s="369"/>
      <c r="X36" s="369"/>
      <c r="Y36" s="369"/>
      <c r="Z36" s="369"/>
      <c r="AA36" s="369"/>
      <c r="AB36" s="369"/>
      <c r="AC36" s="448"/>
      <c r="AD36" s="457"/>
      <c r="AE36" s="457"/>
      <c r="AF36" s="457"/>
      <c r="AG36" s="457"/>
      <c r="AH36" s="457"/>
      <c r="AI36" s="457"/>
      <c r="AJ36" s="457"/>
      <c r="AK36" s="457"/>
      <c r="AL36" s="457"/>
      <c r="AM36" s="457"/>
      <c r="AN36" s="457"/>
      <c r="AO36" s="448"/>
      <c r="AP36" s="448"/>
      <c r="AQ36" s="448"/>
      <c r="AR36" s="448"/>
      <c r="AS36" s="369"/>
      <c r="AT36" s="369"/>
      <c r="AU36" s="369"/>
      <c r="AV36" s="369"/>
      <c r="AW36" s="369"/>
      <c r="AX36" s="386">
        <f>$K$33</f>
        <v>9</v>
      </c>
      <c r="AY36" s="387"/>
      <c r="AZ36" s="388"/>
      <c r="BA36" s="386">
        <f>$K$22</f>
        <v>2</v>
      </c>
      <c r="BB36" s="387"/>
      <c r="BC36" s="388"/>
      <c r="BD36" s="386">
        <f>$K$24</f>
        <v>3</v>
      </c>
      <c r="BE36" s="387"/>
      <c r="BF36" s="389"/>
      <c r="BG36" s="386">
        <f>$K$21</f>
        <v>1</v>
      </c>
      <c r="BH36" s="387"/>
      <c r="BI36" s="390"/>
      <c r="BJ36" s="454"/>
      <c r="BK36" s="454"/>
      <c r="BL36" s="380"/>
      <c r="BM36" s="381"/>
      <c r="BN36" s="381"/>
      <c r="BO36" s="381"/>
      <c r="BP36" s="381"/>
      <c r="BQ36" s="381"/>
      <c r="BR36" s="381"/>
      <c r="BS36" s="381"/>
      <c r="BT36" s="381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  <c r="CK36" s="381"/>
      <c r="CL36" s="381"/>
      <c r="CM36" s="381"/>
      <c r="CN36" s="381"/>
      <c r="CO36" s="381"/>
      <c r="CP36" s="381"/>
      <c r="CQ36" s="381"/>
      <c r="CR36" s="381"/>
      <c r="CS36" s="381"/>
      <c r="CT36" s="381"/>
      <c r="CU36" s="381"/>
      <c r="CV36" s="381"/>
      <c r="CW36" s="381"/>
      <c r="CX36" s="381"/>
      <c r="CY36" s="381"/>
      <c r="CZ36" s="381"/>
      <c r="DA36" s="381"/>
      <c r="DB36" s="381"/>
      <c r="DC36" s="381"/>
      <c r="DD36" s="381"/>
      <c r="DE36" s="381"/>
      <c r="DF36" s="381"/>
      <c r="DG36" s="381"/>
      <c r="DH36" s="381"/>
      <c r="DI36" s="381"/>
      <c r="DJ36" s="381"/>
      <c r="DK36" s="381"/>
      <c r="DL36" s="381"/>
      <c r="DM36" s="381"/>
      <c r="DN36" s="381"/>
      <c r="DO36" s="381"/>
      <c r="DP36" s="381"/>
      <c r="DQ36" s="381"/>
      <c r="DR36" s="381"/>
      <c r="DS36" s="381"/>
      <c r="DT36" s="381"/>
      <c r="DU36" s="381"/>
      <c r="DV36" s="381"/>
      <c r="DW36" s="381"/>
      <c r="DX36" s="381"/>
      <c r="DY36" s="381"/>
      <c r="DZ36" s="381"/>
      <c r="EA36" s="381"/>
      <c r="EB36" s="381"/>
      <c r="EC36" s="381"/>
      <c r="ED36" s="381"/>
      <c r="EE36" s="381"/>
      <c r="EF36" s="381"/>
      <c r="EG36" s="381"/>
      <c r="EH36" s="381"/>
      <c r="EI36" s="381"/>
      <c r="EJ36" s="381"/>
      <c r="EK36" s="381"/>
      <c r="EL36" s="381"/>
      <c r="EM36" s="381"/>
      <c r="EN36" s="381"/>
      <c r="EO36" s="381"/>
      <c r="EP36" s="381"/>
      <c r="EQ36" s="381"/>
      <c r="ER36" s="381"/>
      <c r="ES36" s="381"/>
      <c r="ET36" s="381"/>
      <c r="EU36" s="381"/>
      <c r="EV36" s="381"/>
      <c r="EW36" s="381"/>
      <c r="EX36" s="381"/>
      <c r="EY36" s="381"/>
      <c r="EZ36" s="381"/>
      <c r="FA36" s="381"/>
      <c r="FB36" s="381"/>
      <c r="FC36" s="381"/>
      <c r="FD36" s="381"/>
      <c r="FE36" s="381"/>
      <c r="FF36" s="381"/>
      <c r="FG36" s="381"/>
      <c r="FH36" s="381"/>
      <c r="FI36" s="381"/>
      <c r="FJ36" s="381"/>
      <c r="FK36" s="381"/>
      <c r="FL36" s="381"/>
      <c r="FM36" s="381"/>
      <c r="FN36" s="381"/>
      <c r="FO36" s="381"/>
      <c r="FP36" s="381"/>
      <c r="FQ36" s="381"/>
      <c r="FR36" s="381"/>
      <c r="FS36" s="381"/>
      <c r="FT36" s="381"/>
      <c r="FU36" s="381"/>
      <c r="FV36" s="381"/>
      <c r="FW36" s="381"/>
      <c r="FX36" s="381"/>
      <c r="FY36" s="381"/>
      <c r="FZ36" s="381"/>
      <c r="GA36" s="381"/>
      <c r="GB36" s="381"/>
      <c r="GC36" s="381"/>
      <c r="GD36" s="381"/>
      <c r="GE36" s="381"/>
      <c r="GF36" s="381"/>
      <c r="GG36" s="381"/>
      <c r="GH36" s="381"/>
      <c r="GI36" s="381"/>
      <c r="GJ36" s="381"/>
      <c r="GK36" s="381"/>
      <c r="GL36" s="381"/>
      <c r="GM36" s="381"/>
      <c r="GN36" s="381"/>
      <c r="GO36" s="381"/>
      <c r="GP36" s="381"/>
      <c r="GQ36" s="381"/>
      <c r="GR36" s="381"/>
      <c r="GS36" s="381"/>
      <c r="GT36" s="381"/>
      <c r="GU36" s="381"/>
      <c r="GV36" s="381"/>
      <c r="GW36" s="381"/>
      <c r="GX36" s="381"/>
      <c r="GY36" s="381"/>
      <c r="GZ36" s="381"/>
      <c r="HA36" s="381"/>
      <c r="HB36" s="381"/>
      <c r="HC36" s="381"/>
      <c r="HD36" s="381"/>
      <c r="HE36" s="381"/>
      <c r="HF36" s="381"/>
      <c r="HG36" s="381"/>
      <c r="HH36" s="381"/>
      <c r="HI36" s="381"/>
      <c r="HJ36" s="381"/>
      <c r="HK36" s="381"/>
      <c r="HL36" s="381"/>
      <c r="HM36" s="381"/>
      <c r="HN36" s="381"/>
      <c r="HO36" s="381"/>
      <c r="HP36" s="381"/>
      <c r="HQ36" s="381"/>
      <c r="HR36" s="381"/>
      <c r="HS36" s="381"/>
      <c r="HT36" s="381"/>
      <c r="HU36" s="381"/>
      <c r="HV36" s="381"/>
      <c r="HW36" s="381"/>
      <c r="HX36" s="381"/>
      <c r="HY36" s="381"/>
      <c r="HZ36" s="381"/>
      <c r="IA36" s="381"/>
      <c r="IB36" s="381"/>
      <c r="IC36" s="381"/>
      <c r="ID36" s="381"/>
      <c r="IE36" s="381"/>
      <c r="IF36" s="381"/>
      <c r="IG36" s="381"/>
      <c r="IH36" s="381"/>
      <c r="II36" s="381"/>
      <c r="IJ36" s="381"/>
      <c r="IK36" s="381"/>
      <c r="IL36" s="381"/>
      <c r="IM36" s="381"/>
    </row>
    <row r="37" spans="1:247" ht="34.5" customHeight="1">
      <c r="A37" s="374"/>
      <c r="B37" s="369"/>
      <c r="C37" s="369"/>
      <c r="D37" s="369"/>
      <c r="E37" s="369"/>
      <c r="F37" s="369"/>
      <c r="G37" s="369"/>
      <c r="H37" s="369"/>
      <c r="I37" s="369"/>
      <c r="J37" s="365"/>
      <c r="K37" s="448"/>
      <c r="L37" s="448"/>
      <c r="M37" s="448"/>
      <c r="N37" s="448"/>
      <c r="O37" s="448"/>
      <c r="P37" s="448"/>
      <c r="Q37" s="448"/>
      <c r="R37" s="450"/>
      <c r="S37" s="450"/>
      <c r="T37" s="369"/>
      <c r="U37" s="369"/>
      <c r="V37" s="369"/>
      <c r="W37" s="369"/>
      <c r="X37" s="369"/>
      <c r="Y37" s="369"/>
      <c r="Z37" s="369"/>
      <c r="AA37" s="369"/>
      <c r="AB37" s="369"/>
      <c r="AC37" s="448"/>
      <c r="AD37" s="457"/>
      <c r="AE37" s="457"/>
      <c r="AF37" s="457"/>
      <c r="AG37" s="457"/>
      <c r="AH37" s="457"/>
      <c r="AI37" s="457"/>
      <c r="AJ37" s="457"/>
      <c r="AK37" s="457"/>
      <c r="AL37" s="457"/>
      <c r="AM37" s="457"/>
      <c r="AN37" s="457"/>
      <c r="AO37" s="448"/>
      <c r="AP37" s="448"/>
      <c r="AQ37" s="448"/>
      <c r="AR37" s="448"/>
      <c r="AS37" s="369"/>
      <c r="AT37" s="369"/>
      <c r="AU37" s="369"/>
      <c r="AV37" s="369"/>
      <c r="AW37" s="369"/>
      <c r="AX37" s="409">
        <f>$K$34</f>
        <v>10</v>
      </c>
      <c r="AY37" s="410"/>
      <c r="AZ37" s="388"/>
      <c r="BA37" s="425">
        <f>$K$34</f>
        <v>10</v>
      </c>
      <c r="BB37" s="410"/>
      <c r="BC37" s="389"/>
      <c r="BD37" s="409">
        <f>$K$30</f>
        <v>7</v>
      </c>
      <c r="BE37" s="410"/>
      <c r="BF37" s="389"/>
      <c r="BG37" s="409">
        <f>$K$27</f>
        <v>5</v>
      </c>
      <c r="BH37" s="410"/>
      <c r="BI37" s="390"/>
      <c r="BJ37" s="454"/>
      <c r="BK37" s="454"/>
      <c r="BL37" s="380"/>
      <c r="BM37" s="381"/>
      <c r="BN37" s="381"/>
      <c r="BO37" s="381"/>
      <c r="BP37" s="381"/>
      <c r="BQ37" s="381"/>
      <c r="BR37" s="381"/>
      <c r="BS37" s="381"/>
      <c r="BT37" s="381"/>
      <c r="BU37" s="381"/>
      <c r="BV37" s="381"/>
      <c r="BW37" s="381"/>
      <c r="BX37" s="381"/>
      <c r="BY37" s="381"/>
      <c r="BZ37" s="381"/>
      <c r="CA37" s="381"/>
      <c r="CB37" s="381"/>
      <c r="CC37" s="381"/>
      <c r="CD37" s="381"/>
      <c r="CE37" s="381"/>
      <c r="CF37" s="381"/>
      <c r="CG37" s="381"/>
      <c r="CH37" s="381"/>
      <c r="CI37" s="381"/>
      <c r="CJ37" s="381"/>
      <c r="CK37" s="381"/>
      <c r="CL37" s="381"/>
      <c r="CM37" s="381"/>
      <c r="CN37" s="381"/>
      <c r="CO37" s="381"/>
      <c r="CP37" s="381"/>
      <c r="CQ37" s="381"/>
      <c r="CR37" s="381"/>
      <c r="CS37" s="381"/>
      <c r="CT37" s="381"/>
      <c r="CU37" s="381"/>
      <c r="CV37" s="381"/>
      <c r="CW37" s="381"/>
      <c r="CX37" s="381"/>
      <c r="CY37" s="381"/>
      <c r="CZ37" s="381"/>
      <c r="DA37" s="381"/>
      <c r="DB37" s="381"/>
      <c r="DC37" s="381"/>
      <c r="DD37" s="381"/>
      <c r="DE37" s="381"/>
      <c r="DF37" s="381"/>
      <c r="DG37" s="381"/>
      <c r="DH37" s="381"/>
      <c r="DI37" s="381"/>
      <c r="DJ37" s="381"/>
      <c r="DK37" s="381"/>
      <c r="DL37" s="381"/>
      <c r="DM37" s="381"/>
      <c r="DN37" s="381"/>
      <c r="DO37" s="381"/>
      <c r="DP37" s="381"/>
      <c r="DQ37" s="381"/>
      <c r="DR37" s="381"/>
      <c r="DS37" s="381"/>
      <c r="DT37" s="381"/>
      <c r="DU37" s="381"/>
      <c r="DV37" s="381"/>
      <c r="DW37" s="381"/>
      <c r="DX37" s="381"/>
      <c r="DY37" s="381"/>
      <c r="DZ37" s="381"/>
      <c r="EA37" s="381"/>
      <c r="EB37" s="381"/>
      <c r="EC37" s="381"/>
      <c r="ED37" s="381"/>
      <c r="EE37" s="381"/>
      <c r="EF37" s="381"/>
      <c r="EG37" s="381"/>
      <c r="EH37" s="381"/>
      <c r="EI37" s="381"/>
      <c r="EJ37" s="381"/>
      <c r="EK37" s="381"/>
      <c r="EL37" s="381"/>
      <c r="EM37" s="381"/>
      <c r="EN37" s="381"/>
      <c r="EO37" s="381"/>
      <c r="EP37" s="381"/>
      <c r="EQ37" s="381"/>
      <c r="ER37" s="381"/>
      <c r="ES37" s="381"/>
      <c r="ET37" s="381"/>
      <c r="EU37" s="381"/>
      <c r="EV37" s="381"/>
      <c r="EW37" s="381"/>
      <c r="EX37" s="381"/>
      <c r="EY37" s="381"/>
      <c r="EZ37" s="381"/>
      <c r="FA37" s="381"/>
      <c r="FB37" s="381"/>
      <c r="FC37" s="381"/>
      <c r="FD37" s="381"/>
      <c r="FE37" s="381"/>
      <c r="FF37" s="381"/>
      <c r="FG37" s="381"/>
      <c r="FH37" s="381"/>
      <c r="FI37" s="381"/>
      <c r="FJ37" s="381"/>
      <c r="FK37" s="381"/>
      <c r="FL37" s="381"/>
      <c r="FM37" s="381"/>
      <c r="FN37" s="381"/>
      <c r="FO37" s="381"/>
      <c r="FP37" s="381"/>
      <c r="FQ37" s="381"/>
      <c r="FR37" s="381"/>
      <c r="FS37" s="381"/>
      <c r="FT37" s="381"/>
      <c r="FU37" s="381"/>
      <c r="FV37" s="381"/>
      <c r="FW37" s="381"/>
      <c r="FX37" s="381"/>
      <c r="FY37" s="381"/>
      <c r="FZ37" s="381"/>
      <c r="GA37" s="381"/>
      <c r="GB37" s="381"/>
      <c r="GC37" s="381"/>
      <c r="GD37" s="381"/>
      <c r="GE37" s="381"/>
      <c r="GF37" s="381"/>
      <c r="GG37" s="381"/>
      <c r="GH37" s="381"/>
      <c r="GI37" s="381"/>
      <c r="GJ37" s="381"/>
      <c r="GK37" s="381"/>
      <c r="GL37" s="381"/>
      <c r="GM37" s="381"/>
      <c r="GN37" s="381"/>
      <c r="GO37" s="381"/>
      <c r="GP37" s="381"/>
      <c r="GQ37" s="381"/>
      <c r="GR37" s="381"/>
      <c r="GS37" s="381"/>
      <c r="GT37" s="381"/>
      <c r="GU37" s="381"/>
      <c r="GV37" s="381"/>
      <c r="GW37" s="381"/>
      <c r="GX37" s="381"/>
      <c r="GY37" s="381"/>
      <c r="GZ37" s="381"/>
      <c r="HA37" s="381"/>
      <c r="HB37" s="381"/>
      <c r="HC37" s="381"/>
      <c r="HD37" s="381"/>
      <c r="HE37" s="381"/>
      <c r="HF37" s="381"/>
      <c r="HG37" s="381"/>
      <c r="HH37" s="381"/>
      <c r="HI37" s="381"/>
      <c r="HJ37" s="381"/>
      <c r="HK37" s="381"/>
      <c r="HL37" s="381"/>
      <c r="HM37" s="381"/>
      <c r="HN37" s="381"/>
      <c r="HO37" s="381"/>
      <c r="HP37" s="381"/>
      <c r="HQ37" s="381"/>
      <c r="HR37" s="381"/>
      <c r="HS37" s="381"/>
      <c r="HT37" s="381"/>
      <c r="HU37" s="381"/>
      <c r="HV37" s="381"/>
      <c r="HW37" s="381"/>
      <c r="HX37" s="381"/>
      <c r="HY37" s="381"/>
      <c r="HZ37" s="381"/>
      <c r="IA37" s="381"/>
      <c r="IB37" s="381"/>
      <c r="IC37" s="381"/>
      <c r="ID37" s="381"/>
      <c r="IE37" s="381"/>
      <c r="IF37" s="381"/>
      <c r="IG37" s="381"/>
      <c r="IH37" s="381"/>
      <c r="II37" s="381"/>
      <c r="IJ37" s="381"/>
      <c r="IK37" s="381"/>
      <c r="IL37" s="381"/>
      <c r="IM37" s="381"/>
    </row>
    <row r="38" spans="1:64" ht="34.5" customHeight="1">
      <c r="A38" s="458"/>
      <c r="B38" s="459"/>
      <c r="C38" s="459"/>
      <c r="D38" s="459"/>
      <c r="E38" s="459"/>
      <c r="F38" s="459"/>
      <c r="G38" s="459"/>
      <c r="H38" s="459"/>
      <c r="I38" s="459"/>
      <c r="J38" s="577"/>
      <c r="K38" s="577"/>
      <c r="L38" s="577"/>
      <c r="M38" s="577"/>
      <c r="N38" s="577"/>
      <c r="O38" s="459"/>
      <c r="P38" s="459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61"/>
      <c r="AD38" s="461"/>
      <c r="AE38" s="461"/>
      <c r="AF38" s="461"/>
      <c r="AG38" s="461"/>
      <c r="AH38" s="461"/>
      <c r="AI38" s="461"/>
      <c r="AJ38" s="461"/>
      <c r="AK38" s="461"/>
      <c r="AL38" s="461"/>
      <c r="AM38" s="461"/>
      <c r="AN38" s="461"/>
      <c r="AO38" s="461"/>
      <c r="AP38" s="461"/>
      <c r="AQ38" s="461"/>
      <c r="AR38" s="462"/>
      <c r="AS38" s="463"/>
      <c r="AT38" s="463"/>
      <c r="AU38" s="463"/>
      <c r="AV38" s="463"/>
      <c r="AW38" s="460"/>
      <c r="AX38" s="464"/>
      <c r="AY38" s="464"/>
      <c r="AZ38" s="464"/>
      <c r="BA38" s="464"/>
      <c r="BB38" s="464"/>
      <c r="BC38" s="464"/>
      <c r="BD38" s="578" t="s">
        <v>31</v>
      </c>
      <c r="BE38" s="578"/>
      <c r="BF38" s="578"/>
      <c r="BG38" s="578"/>
      <c r="BH38" s="578"/>
      <c r="BI38" s="578"/>
      <c r="BJ38" s="578"/>
      <c r="BK38" s="578"/>
      <c r="BL38" s="465"/>
    </row>
  </sheetData>
  <mergeCells count="63">
    <mergeCell ref="K35:S35"/>
    <mergeCell ref="AC35:AN35"/>
    <mergeCell ref="J38:N38"/>
    <mergeCell ref="BD38:BK38"/>
    <mergeCell ref="K33:S33"/>
    <mergeCell ref="Z33:AB33"/>
    <mergeCell ref="AC33:AN33"/>
    <mergeCell ref="K34:S34"/>
    <mergeCell ref="Z34:AB34"/>
    <mergeCell ref="AC34:AN34"/>
    <mergeCell ref="K31:S31"/>
    <mergeCell ref="Z31:AB31"/>
    <mergeCell ref="AC31:AN31"/>
    <mergeCell ref="K32:S32"/>
    <mergeCell ref="AC32:AN32"/>
    <mergeCell ref="K29:S29"/>
    <mergeCell ref="AC29:AN29"/>
    <mergeCell ref="K30:S30"/>
    <mergeCell ref="Z30:AB30"/>
    <mergeCell ref="AC30:AN30"/>
    <mergeCell ref="K27:S27"/>
    <mergeCell ref="Z27:AB27"/>
    <mergeCell ref="AC27:AN27"/>
    <mergeCell ref="K28:S28"/>
    <mergeCell ref="Z28:AB28"/>
    <mergeCell ref="AC28:AN28"/>
    <mergeCell ref="K25:S25"/>
    <mergeCell ref="Z25:AB25"/>
    <mergeCell ref="AC25:AN25"/>
    <mergeCell ref="K26:S26"/>
    <mergeCell ref="AC26:AN26"/>
    <mergeCell ref="BB22:BB23"/>
    <mergeCell ref="BE22:BE23"/>
    <mergeCell ref="BH22:BH23"/>
    <mergeCell ref="K24:S24"/>
    <mergeCell ref="Z24:AB24"/>
    <mergeCell ref="AC24:AN24"/>
    <mergeCell ref="K22:S22"/>
    <mergeCell ref="Z22:AB22"/>
    <mergeCell ref="AC22:AN22"/>
    <mergeCell ref="AY22:AY23"/>
    <mergeCell ref="K20:S20"/>
    <mergeCell ref="AC20:AN20"/>
    <mergeCell ref="K21:S21"/>
    <mergeCell ref="AC21:AN21"/>
    <mergeCell ref="BH6:BH7"/>
    <mergeCell ref="BK6:BK7"/>
    <mergeCell ref="AO8:AQ8"/>
    <mergeCell ref="AS8:AU8"/>
    <mergeCell ref="AL6:AN8"/>
    <mergeCell ref="AY6:AY7"/>
    <mergeCell ref="BB6:BB7"/>
    <mergeCell ref="BE6:BE7"/>
    <mergeCell ref="K2:AW2"/>
    <mergeCell ref="K6:M8"/>
    <mergeCell ref="N6:P8"/>
    <mergeCell ref="Q6:S8"/>
    <mergeCell ref="T6:V8"/>
    <mergeCell ref="W6:Y8"/>
    <mergeCell ref="Z6:AB8"/>
    <mergeCell ref="AC6:AE8"/>
    <mergeCell ref="AF6:AH8"/>
    <mergeCell ref="AI6:AK8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7"/>
  <sheetViews>
    <sheetView showGridLines="0" zoomScale="50" zoomScaleNormal="50" workbookViewId="0" topLeftCell="A3">
      <selection activeCell="Y21" sqref="Y21"/>
    </sheetView>
  </sheetViews>
  <sheetFormatPr defaultColWidth="11.421875" defaultRowHeight="12.75"/>
  <cols>
    <col min="1" max="1" width="5.7109375" style="131" customWidth="1"/>
    <col min="2" max="2" width="14.7109375" style="131" hidden="1" customWidth="1"/>
    <col min="3" max="3" width="6.7109375" style="131" hidden="1" customWidth="1"/>
    <col min="4" max="4" width="22.7109375" style="131" hidden="1" customWidth="1"/>
    <col min="5" max="6" width="6.7109375" style="131" hidden="1" customWidth="1"/>
    <col min="7" max="7" width="14.7109375" style="131" hidden="1" customWidth="1"/>
    <col min="8" max="8" width="6.7109375" style="131" hidden="1" customWidth="1"/>
    <col min="9" max="9" width="22.7109375" style="131" hidden="1" customWidth="1"/>
    <col min="10" max="10" width="22.7109375" style="131" customWidth="1"/>
    <col min="11" max="11" width="5.7109375" style="131" customWidth="1"/>
    <col min="12" max="12" width="1.7109375" style="131" customWidth="1"/>
    <col min="13" max="14" width="5.7109375" style="131" customWidth="1"/>
    <col min="15" max="15" width="1.7109375" style="131" customWidth="1"/>
    <col min="16" max="17" width="5.7109375" style="131" customWidth="1"/>
    <col min="18" max="18" width="1.7109375" style="131" customWidth="1"/>
    <col min="19" max="20" width="5.7109375" style="131" customWidth="1"/>
    <col min="21" max="21" width="1.7109375" style="131" customWidth="1"/>
    <col min="22" max="23" width="5.7109375" style="131" customWidth="1"/>
    <col min="24" max="24" width="1.7109375" style="131" customWidth="1"/>
    <col min="25" max="26" width="5.7109375" style="131" customWidth="1"/>
    <col min="27" max="27" width="1.7109375" style="131" customWidth="1"/>
    <col min="28" max="29" width="5.7109375" style="131" customWidth="1"/>
    <col min="30" max="30" width="1.7109375" style="131" customWidth="1"/>
    <col min="31" max="32" width="5.7109375" style="131" customWidth="1"/>
    <col min="33" max="33" width="1.7109375" style="131" customWidth="1"/>
    <col min="34" max="35" width="5.7109375" style="131" customWidth="1"/>
    <col min="36" max="36" width="1.7109375" style="131" customWidth="1"/>
    <col min="37" max="38" width="5.7109375" style="131" customWidth="1"/>
    <col min="39" max="39" width="1.7109375" style="131" customWidth="1"/>
    <col min="40" max="41" width="5.7109375" style="131" customWidth="1"/>
    <col min="42" max="42" width="1.7109375" style="131" customWidth="1"/>
    <col min="43" max="44" width="5.7109375" style="131" customWidth="1"/>
    <col min="45" max="45" width="1.7109375" style="131" customWidth="1"/>
    <col min="46" max="47" width="5.7109375" style="131" customWidth="1"/>
    <col min="48" max="48" width="1.7109375" style="131" customWidth="1"/>
    <col min="49" max="49" width="5.7109375" style="131" customWidth="1"/>
    <col min="50" max="50" width="7.7109375" style="131" customWidth="1"/>
    <col min="51" max="51" width="5.7109375" style="131" customWidth="1"/>
    <col min="52" max="52" width="1.7109375" style="131" customWidth="1"/>
    <col min="53" max="53" width="5.7109375" style="131" customWidth="1"/>
    <col min="54" max="54" width="7.7109375" style="131" customWidth="1"/>
    <col min="55" max="55" width="10.8515625" style="131" customWidth="1"/>
    <col min="56" max="56" width="27.7109375" style="131" customWidth="1"/>
    <col min="57" max="57" width="5.7109375" style="131" customWidth="1"/>
    <col min="58" max="58" width="8.7109375" style="131" customWidth="1"/>
    <col min="59" max="59" width="27.7109375" style="131" customWidth="1"/>
    <col min="60" max="60" width="5.7109375" style="131" customWidth="1"/>
    <col min="61" max="61" width="8.7109375" style="131" customWidth="1"/>
    <col min="62" max="62" width="27.7109375" style="131" customWidth="1"/>
    <col min="63" max="63" width="5.7109375" style="131" customWidth="1"/>
    <col min="64" max="64" width="8.7109375" style="280" customWidth="1"/>
    <col min="65" max="65" width="27.7109375" style="280" customWidth="1"/>
    <col min="66" max="66" width="5.7109375" style="280" customWidth="1"/>
    <col min="67" max="67" width="8.7109375" style="340" customWidth="1"/>
    <col min="68" max="68" width="27.7109375" style="280" customWidth="1"/>
    <col min="69" max="69" width="5.7109375" style="131" customWidth="1"/>
    <col min="70" max="70" width="8.7109375" style="131" customWidth="1"/>
    <col min="71" max="71" width="27.7109375" style="131" customWidth="1"/>
    <col min="72" max="73" width="5.7109375" style="131" customWidth="1"/>
    <col min="74" max="16384" width="11.421875" style="131" customWidth="1"/>
  </cols>
  <sheetData>
    <row r="1" spans="1:73" ht="15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246"/>
      <c r="BM1" s="246"/>
      <c r="BN1" s="246"/>
      <c r="BO1" s="246"/>
      <c r="BP1" s="246"/>
      <c r="BQ1" s="283"/>
      <c r="BR1" s="283"/>
      <c r="BS1" s="283"/>
      <c r="BT1" s="283"/>
      <c r="BU1" s="284"/>
    </row>
    <row r="2" spans="1:73" ht="33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550" t="s">
        <v>68</v>
      </c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  <c r="AY2" s="551"/>
      <c r="AZ2" s="551"/>
      <c r="BA2" s="551"/>
      <c r="BB2" s="551"/>
      <c r="BC2" s="551"/>
      <c r="BD2" s="134"/>
      <c r="BE2" s="135"/>
      <c r="BF2" s="135"/>
      <c r="BG2" s="135"/>
      <c r="BH2" s="135"/>
      <c r="BI2" s="135"/>
      <c r="BJ2" s="135"/>
      <c r="BK2" s="135"/>
      <c r="BL2" s="247"/>
      <c r="BM2" s="247"/>
      <c r="BN2" s="247"/>
      <c r="BO2" s="247"/>
      <c r="BP2" s="247"/>
      <c r="BQ2" s="285"/>
      <c r="BR2" s="285"/>
      <c r="BS2" s="285"/>
      <c r="BT2" s="285"/>
      <c r="BU2" s="286"/>
    </row>
    <row r="3" spans="1:73" ht="19.5" customHeigh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7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8"/>
      <c r="BE3" s="135"/>
      <c r="BF3" s="135"/>
      <c r="BG3" s="135"/>
      <c r="BH3" s="135"/>
      <c r="BI3" s="135"/>
      <c r="BJ3" s="135"/>
      <c r="BK3" s="135"/>
      <c r="BL3" s="247"/>
      <c r="BM3" s="247"/>
      <c r="BN3" s="247"/>
      <c r="BO3" s="247"/>
      <c r="BP3" s="247"/>
      <c r="BQ3" s="285"/>
      <c r="BR3" s="285"/>
      <c r="BS3" s="285"/>
      <c r="BT3" s="285"/>
      <c r="BU3" s="286"/>
    </row>
    <row r="4" spans="1:73" ht="34.5" customHeigh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9"/>
      <c r="L4" s="139"/>
      <c r="M4" s="139"/>
      <c r="N4" s="139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8"/>
      <c r="BE4" s="135"/>
      <c r="BF4" s="135"/>
      <c r="BG4" s="135"/>
      <c r="BH4" s="135"/>
      <c r="BI4" s="135"/>
      <c r="BJ4" s="135"/>
      <c r="BK4" s="135"/>
      <c r="BL4" s="247"/>
      <c r="BM4" s="247"/>
      <c r="BN4" s="247"/>
      <c r="BO4" s="247"/>
      <c r="BP4" s="247"/>
      <c r="BQ4" s="285"/>
      <c r="BR4" s="285"/>
      <c r="BS4" s="285"/>
      <c r="BT4" s="285"/>
      <c r="BU4" s="286"/>
    </row>
    <row r="5" spans="1:73" ht="34.5" customHeight="1">
      <c r="A5" s="132"/>
      <c r="B5" s="133"/>
      <c r="C5" s="133"/>
      <c r="D5" s="133"/>
      <c r="E5" s="133"/>
      <c r="F5" s="133"/>
      <c r="G5" s="133"/>
      <c r="H5" s="133"/>
      <c r="I5" s="133"/>
      <c r="J5" s="140"/>
      <c r="K5" s="141"/>
      <c r="L5" s="141"/>
      <c r="M5" s="141"/>
      <c r="N5" s="141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8"/>
      <c r="BE5" s="135"/>
      <c r="BF5" s="135"/>
      <c r="BG5" s="135"/>
      <c r="BH5" s="135"/>
      <c r="BI5" s="135"/>
      <c r="BJ5" s="135"/>
      <c r="BK5" s="135"/>
      <c r="BL5" s="247"/>
      <c r="BM5" s="247"/>
      <c r="BN5" s="247"/>
      <c r="BO5" s="247"/>
      <c r="BP5" s="247"/>
      <c r="BQ5" s="285"/>
      <c r="BR5" s="285"/>
      <c r="BS5" s="285"/>
      <c r="BT5" s="285"/>
      <c r="BU5" s="286"/>
    </row>
    <row r="6" spans="1:73" s="148" customFormat="1" ht="34.5" customHeight="1">
      <c r="A6" s="142"/>
      <c r="B6" s="137"/>
      <c r="C6" s="137"/>
      <c r="D6" s="137"/>
      <c r="E6" s="137"/>
      <c r="F6" s="137"/>
      <c r="G6" s="137"/>
      <c r="H6" s="137"/>
      <c r="I6" s="137"/>
      <c r="J6" s="140"/>
      <c r="K6" s="552" t="str">
        <f>$K$23</f>
        <v>aa</v>
      </c>
      <c r="L6" s="552"/>
      <c r="M6" s="552"/>
      <c r="N6" s="552" t="str">
        <f>$K$24</f>
        <v>bb</v>
      </c>
      <c r="O6" s="552"/>
      <c r="P6" s="552"/>
      <c r="Q6" s="552" t="str">
        <f>$K$27</f>
        <v>cc</v>
      </c>
      <c r="R6" s="552"/>
      <c r="S6" s="552"/>
      <c r="T6" s="552" t="str">
        <f>$K$28</f>
        <v>dd</v>
      </c>
      <c r="U6" s="552"/>
      <c r="V6" s="552"/>
      <c r="W6" s="552" t="str">
        <f>$K$30</f>
        <v>ee</v>
      </c>
      <c r="X6" s="552"/>
      <c r="Y6" s="552"/>
      <c r="Z6" s="553" t="str">
        <f>$K$31</f>
        <v>ff</v>
      </c>
      <c r="AA6" s="553"/>
      <c r="AB6" s="553"/>
      <c r="AC6" s="553" t="str">
        <f>$K$33</f>
        <v>gg</v>
      </c>
      <c r="AD6" s="553"/>
      <c r="AE6" s="553"/>
      <c r="AF6" s="555" t="str">
        <f>$K$34</f>
        <v>hh</v>
      </c>
      <c r="AG6" s="555"/>
      <c r="AH6" s="555"/>
      <c r="AI6" s="600" t="str">
        <f>$K$36</f>
        <v>ii</v>
      </c>
      <c r="AJ6" s="601"/>
      <c r="AK6" s="602"/>
      <c r="AL6" s="600" t="str">
        <f>$K$37</f>
        <v>jj</v>
      </c>
      <c r="AM6" s="601"/>
      <c r="AN6" s="602"/>
      <c r="AO6" s="600" t="str">
        <f>$K$39</f>
        <v>kk</v>
      </c>
      <c r="AP6" s="601"/>
      <c r="AQ6" s="602"/>
      <c r="AR6" s="600" t="str">
        <f>$K$40</f>
        <v>ll</v>
      </c>
      <c r="AS6" s="601"/>
      <c r="AT6" s="602"/>
      <c r="AU6" s="143"/>
      <c r="AV6" s="143"/>
      <c r="AW6" s="143"/>
      <c r="AX6" s="137"/>
      <c r="AY6" s="133"/>
      <c r="AZ6" s="133"/>
      <c r="BA6" s="133"/>
      <c r="BB6" s="133"/>
      <c r="BC6" s="144"/>
      <c r="BD6" s="287" t="s">
        <v>38</v>
      </c>
      <c r="BE6" s="547" t="s">
        <v>0</v>
      </c>
      <c r="BF6" s="145"/>
      <c r="BG6" s="287" t="s">
        <v>39</v>
      </c>
      <c r="BH6" s="547" t="s">
        <v>0</v>
      </c>
      <c r="BI6" s="146"/>
      <c r="BJ6" s="287" t="s">
        <v>40</v>
      </c>
      <c r="BK6" s="547" t="s">
        <v>0</v>
      </c>
      <c r="BL6" s="248"/>
      <c r="BM6" s="287" t="s">
        <v>41</v>
      </c>
      <c r="BN6" s="547" t="s">
        <v>0</v>
      </c>
      <c r="BO6" s="248"/>
      <c r="BP6" s="287" t="s">
        <v>42</v>
      </c>
      <c r="BQ6" s="547" t="s">
        <v>0</v>
      </c>
      <c r="BR6" s="288"/>
      <c r="BS6" s="287" t="s">
        <v>43</v>
      </c>
      <c r="BT6" s="547" t="s">
        <v>0</v>
      </c>
      <c r="BU6" s="289"/>
    </row>
    <row r="7" spans="1:73" s="148" customFormat="1" ht="34.5" customHeight="1">
      <c r="A7" s="142"/>
      <c r="B7" s="137"/>
      <c r="C7" s="137"/>
      <c r="D7" s="137"/>
      <c r="E7" s="137"/>
      <c r="F7" s="137"/>
      <c r="G7" s="137"/>
      <c r="H7" s="137"/>
      <c r="I7" s="137"/>
      <c r="J7" s="133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3"/>
      <c r="AA7" s="553"/>
      <c r="AB7" s="553"/>
      <c r="AC7" s="553"/>
      <c r="AD7" s="553"/>
      <c r="AE7" s="553"/>
      <c r="AF7" s="555"/>
      <c r="AG7" s="555"/>
      <c r="AH7" s="555"/>
      <c r="AI7" s="603"/>
      <c r="AJ7" s="604"/>
      <c r="AK7" s="605"/>
      <c r="AL7" s="603"/>
      <c r="AM7" s="604"/>
      <c r="AN7" s="605"/>
      <c r="AO7" s="603"/>
      <c r="AP7" s="604"/>
      <c r="AQ7" s="605"/>
      <c r="AR7" s="603"/>
      <c r="AS7" s="604"/>
      <c r="AT7" s="605"/>
      <c r="AU7" s="143"/>
      <c r="AV7" s="143"/>
      <c r="AW7" s="143"/>
      <c r="AX7" s="137"/>
      <c r="AY7" s="137"/>
      <c r="AZ7" s="137"/>
      <c r="BA7" s="137"/>
      <c r="BB7" s="137"/>
      <c r="BC7" s="144"/>
      <c r="BD7" s="133"/>
      <c r="BE7" s="547"/>
      <c r="BF7" s="149"/>
      <c r="BG7" s="149"/>
      <c r="BH7" s="547"/>
      <c r="BI7" s="149"/>
      <c r="BJ7" s="149"/>
      <c r="BK7" s="547"/>
      <c r="BL7" s="248"/>
      <c r="BM7" s="248"/>
      <c r="BN7" s="547"/>
      <c r="BO7" s="248"/>
      <c r="BP7" s="290"/>
      <c r="BQ7" s="547"/>
      <c r="BR7" s="288"/>
      <c r="BS7" s="288"/>
      <c r="BT7" s="547"/>
      <c r="BU7" s="289"/>
    </row>
    <row r="8" spans="1:73" s="148" customFormat="1" ht="34.5" customHeight="1" thickBot="1">
      <c r="A8" s="142"/>
      <c r="B8" s="150" t="s">
        <v>1</v>
      </c>
      <c r="C8" s="150"/>
      <c r="D8" s="150"/>
      <c r="E8" s="150"/>
      <c r="F8" s="150"/>
      <c r="G8" s="150"/>
      <c r="H8" s="150"/>
      <c r="I8" s="150"/>
      <c r="J8" s="133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4"/>
      <c r="AA8" s="554"/>
      <c r="AB8" s="554"/>
      <c r="AC8" s="554"/>
      <c r="AD8" s="554"/>
      <c r="AE8" s="554"/>
      <c r="AF8" s="555"/>
      <c r="AG8" s="555"/>
      <c r="AH8" s="555"/>
      <c r="AI8" s="606"/>
      <c r="AJ8" s="607"/>
      <c r="AK8" s="608"/>
      <c r="AL8" s="606"/>
      <c r="AM8" s="607"/>
      <c r="AN8" s="608"/>
      <c r="AO8" s="606"/>
      <c r="AP8" s="607"/>
      <c r="AQ8" s="608"/>
      <c r="AR8" s="606"/>
      <c r="AS8" s="607"/>
      <c r="AT8" s="608"/>
      <c r="AU8" s="548" t="s">
        <v>0</v>
      </c>
      <c r="AV8" s="548"/>
      <c r="AW8" s="548"/>
      <c r="AX8" s="151" t="s">
        <v>15</v>
      </c>
      <c r="AY8" s="549" t="s">
        <v>3</v>
      </c>
      <c r="AZ8" s="549"/>
      <c r="BA8" s="549"/>
      <c r="BB8" s="152" t="s">
        <v>4</v>
      </c>
      <c r="BC8" s="133"/>
      <c r="BD8" s="153" t="str">
        <f>$K$23</f>
        <v>aa</v>
      </c>
      <c r="BE8" s="154">
        <v>2</v>
      </c>
      <c r="BF8" s="155"/>
      <c r="BG8" s="153" t="str">
        <f>$K$36</f>
        <v>ii</v>
      </c>
      <c r="BH8" s="154"/>
      <c r="BI8" s="156"/>
      <c r="BJ8" s="153" t="str">
        <f>$K$33</f>
        <v>gg</v>
      </c>
      <c r="BK8" s="154"/>
      <c r="BL8" s="249"/>
      <c r="BM8" s="153" t="str">
        <f>$K$30</f>
        <v>ee</v>
      </c>
      <c r="BN8" s="250"/>
      <c r="BO8" s="291"/>
      <c r="BP8" s="292" t="str">
        <f>$K$27</f>
        <v>cc</v>
      </c>
      <c r="BQ8" s="293"/>
      <c r="BR8" s="288"/>
      <c r="BS8" s="292" t="str">
        <f>$K$23</f>
        <v>aa</v>
      </c>
      <c r="BT8" s="293"/>
      <c r="BU8" s="289"/>
    </row>
    <row r="9" spans="1:73" s="148" customFormat="1" ht="34.5" customHeight="1" thickBot="1" thickTop="1">
      <c r="A9" s="142"/>
      <c r="B9" s="157">
        <f aca="true" t="shared" si="0" ref="B9:B20">IF(J9="","-",RANK(F9,$F$9:$F$20,0)+RANK(E9,$E$9:$E$20,0)%+ROW()%%)</f>
        <v>9.0909</v>
      </c>
      <c r="C9" s="158">
        <f aca="true" t="shared" si="1" ref="C9:C20">IF(B9="","",RANK(B9,$B$9:$B$20,1))</f>
        <v>9</v>
      </c>
      <c r="D9" s="159" t="str">
        <f>$K$23</f>
        <v>aa</v>
      </c>
      <c r="E9" s="160">
        <f>$AX$9</f>
        <v>-1</v>
      </c>
      <c r="F9" s="161">
        <f>SUM($AY$9-$BA$9)</f>
        <v>-2</v>
      </c>
      <c r="G9" s="162">
        <f>SMALL($B$9:$B$20,1)</f>
        <v>1.011</v>
      </c>
      <c r="H9" s="210">
        <f aca="true" t="shared" si="2" ref="H9:H20">IF(G9="","",RANK(G9,$G$9:$G$20,1))</f>
        <v>1</v>
      </c>
      <c r="I9" s="163" t="str">
        <f aca="true" t="shared" si="3" ref="I9:I20">INDEX($D$9:$D$20,MATCH(G9,$B$9:$B$20,0),1)</f>
        <v>bb</v>
      </c>
      <c r="J9" s="164" t="str">
        <f>$K$23</f>
        <v>aa</v>
      </c>
      <c r="K9" s="165"/>
      <c r="L9" s="166"/>
      <c r="M9" s="167"/>
      <c r="N9" s="168">
        <f>IF($BK$42+$BK$43&gt;0,$BK$42,"")</f>
      </c>
      <c r="O9" s="169" t="s">
        <v>5</v>
      </c>
      <c r="P9" s="170">
        <f>IF($BK$42+$BK$43&gt;0,$BK$43,"")</f>
      </c>
      <c r="Q9" s="168">
        <f>IF($BT$8+$BT$9&gt;0,$BT$8,"")</f>
      </c>
      <c r="R9" s="169" t="s">
        <v>5</v>
      </c>
      <c r="S9" s="170">
        <f>IF($BT$8+$BT$9&gt;0,$BT$9,"")</f>
      </c>
      <c r="T9" s="168">
        <f>IF($BK$20+$BK$21&gt;0,$BK$20,"")</f>
      </c>
      <c r="U9" s="251" t="s">
        <v>5</v>
      </c>
      <c r="V9" s="170">
        <f>IF($BK$20+$BK$21&gt;0,$BK$21,"")</f>
      </c>
      <c r="W9" s="168">
        <f>IF($BQ$42+$BQ$43&gt;0,$BQ$42,"")</f>
      </c>
      <c r="X9" s="171" t="s">
        <v>5</v>
      </c>
      <c r="Y9" s="170">
        <f>IF($BQ$42+$BQ$43&gt;0,$BQ$43,"")</f>
      </c>
      <c r="Z9" s="168">
        <f>IF($BH$36+$BH$37&gt;0,$BH$36,"")</f>
      </c>
      <c r="AA9" s="171" t="s">
        <v>5</v>
      </c>
      <c r="AB9" s="170">
        <f>IF($BH$36+$BH$37&gt;0,$BH$37,"")</f>
      </c>
      <c r="AC9" s="168">
        <f>IF($BQ$14+$BQ$15&gt;0,$BQ$14,"")</f>
      </c>
      <c r="AD9" s="171" t="s">
        <v>5</v>
      </c>
      <c r="AE9" s="170">
        <f>IF($BQ$14+$BQ$15&gt;0,$BQ$15,"")</f>
      </c>
      <c r="AF9" s="168">
        <f>IF($BH$14+$BH$15&gt;0,$BH$14,"")</f>
      </c>
      <c r="AG9" s="169" t="s">
        <v>5</v>
      </c>
      <c r="AH9" s="170">
        <f>IF($BH$14+$BH$15&gt;0,$BH$15,"")</f>
      </c>
      <c r="AI9" s="168">
        <f>IF($BN$36+$BN$37&gt;0,$BN$36,"")</f>
      </c>
      <c r="AJ9" s="169" t="s">
        <v>5</v>
      </c>
      <c r="AK9" s="170">
        <f>IF($BN$36+$BN$37&gt;0,$BN$37,"")</f>
      </c>
      <c r="AL9" s="168">
        <f>IF($BE$30+$BE$31&gt;0,$BE$30,"")</f>
      </c>
      <c r="AM9" s="169" t="s">
        <v>5</v>
      </c>
      <c r="AN9" s="170">
        <f>IF($BE$30+$BE$31&gt;0,$BE$31,"")</f>
      </c>
      <c r="AO9" s="168">
        <f>IF($BN$20+$BN$21&gt;0,$BN$20,"")</f>
      </c>
      <c r="AP9" s="169" t="s">
        <v>5</v>
      </c>
      <c r="AQ9" s="170">
        <f>IF($BN$20+$BN$21&gt;0,$BN$21,"")</f>
      </c>
      <c r="AR9" s="168">
        <f>IF($BE$8+$BE$9&gt;0,$BE$8,"")</f>
        <v>2</v>
      </c>
      <c r="AS9" s="169" t="s">
        <v>5</v>
      </c>
      <c r="AT9" s="172">
        <f>IF($BE$8+$BE$9&gt;0,$BE$9,"")</f>
        <v>3</v>
      </c>
      <c r="AU9" s="173">
        <f>SUM($K$9,$N$9,$Q$9,$T$9,$W$9,$Z$9,$AC$9,$AF$9,$AI$9,$AL$9,$AO$9,$AR$9)</f>
        <v>2</v>
      </c>
      <c r="AV9" s="174" t="s">
        <v>5</v>
      </c>
      <c r="AW9" s="175">
        <f>SUM($M$9,$P$9,$S$9,$V$9,$Y$9,$AB$9,$AE$9,$AH$9,$AK$9,$AN$9,$AQ$9,$AT$9)</f>
        <v>3</v>
      </c>
      <c r="AX9" s="176">
        <f>SUM(IF(N9="",0,N9-P9)+IF(Q9="",0,Q9-S9)+IF(T9="",0,T9-V9)+IF(W9="",0,W9-Y9)+IF(Z9="",0,Z9-AB9)+IF(AC9="",0,AC9-AE9)+IF(AF9="",0,AF9-AH9)+IF(AI9="",0,AI9-AK9)+IF(AL9="",0,AL9-AN9)+IF(AO9="",0,AO9-AQ9)+IF(AR9="",0,AR9-AT9))</f>
        <v>-1</v>
      </c>
      <c r="AY9" s="177">
        <f>SUM(IF(K9="",0,1)+IF(K9&gt;M9,1)+IF(K9&lt;M9,-1))+(IF(N9="",0,1)+IF(N9&gt;P9,1)+IF(N9&lt;P9,-1))+(IF(Q9="",0,1)+IF(Q9&gt;S9,1)+IF(Q9&lt;S9,-1))+(IF(T9="",0,1)+IF(T9&gt;V9,1)+IF(T9&lt;V9,-1))+(IF(W9="",0,1)+IF(W9&gt;Y9,1)+IF(W9&lt;Y9,-1))+(IF(Z9="",0,1)+IF(Z9&gt;AB9,1)+IF(Z9&lt;AB9,-1))+(IF(AC9="",0,1)+IF(AC9&gt;AE9,1)+IF(AC9&lt;AE9,-1))+(IF(AF9="",0,1)+IF(AF9&gt;AH9,1)+IF(AF9&lt;AH9,-1))+(IF(AI9="",0,1)+IF(AI9&gt;AK9,1)+IF(AI9&lt;AK9,-1))+(IF(AL9="",0,1)+IF(AL9&gt;AN9,1)+IF(AL9&lt;AN9,-1))+(IF(AO9="",0,1)+IF(AO9&gt;AQ9,1)+IF(AO9&lt;AQ9,-1))+(IF(AR9="",0,1)+IF(AR9&gt;AT9,1)+IF(AR9&lt;AT9,-1))</f>
        <v>0</v>
      </c>
      <c r="AZ9" s="178" t="s">
        <v>5</v>
      </c>
      <c r="BA9" s="294">
        <f>SUM(IF(M9="",0,1)+IF(M9&gt;K9,1)+IF(M9&lt;K9,-1))+(IF(P9="",0,1)+IF(P9&gt;N9,1)+IF(P9&lt;N9,-1))+(IF(S9="",0,1)+IF(S9&gt;Q9,1)+IF(S9&lt;Q9,-1))+(IF(V9="",0,1)+IF(V9&gt;T9,1)+IF(V9&lt;T9,-1))+(IF(Y9="",0,1)+IF(Y9&gt;W9,1)+IF(Y9&lt;W9,-1))+(IF(AB9="",0,1)+IF(AB9&gt;Z9,1)+IF(AB9&lt;Z9,-1))+(IF(AE9="",0,1)+IF(AE9&gt;AC9,1)+IF(AE9&lt;AC9,-1))+(IF(AH9="",0,1)+IF(AH9&gt;AF9,1)+IF(AH9&lt;AF9,-1))+(IF(AK9="",0,1)+IF(AK9&gt;AI9,1)+IF(AK9&lt;AI9,-1))+(IF(AN9="",0,1)+IF(AN9&gt;AL9,1)+IF(AN9&lt;AL9,-1))+(IF(AQ9="",0,1)+IF(AQ9&gt;AO9,1)+IF(AQ9&lt;AO9,-1))+(IF(AT9="",0,1)+IF(AT9&gt;AR9,1)+IF(AT9&lt;AR9,-1))</f>
        <v>2</v>
      </c>
      <c r="BB9" s="295">
        <f aca="true" t="shared" si="4" ref="BB9:BB20">IF(B9="","",RANK(B9,$B$9:$B$20,1))</f>
        <v>9</v>
      </c>
      <c r="BC9" s="144"/>
      <c r="BD9" s="252" t="str">
        <f>$K$40</f>
        <v>ll</v>
      </c>
      <c r="BE9" s="182">
        <v>3</v>
      </c>
      <c r="BF9" s="155"/>
      <c r="BG9" s="181" t="str">
        <f>$K$39</f>
        <v>kk</v>
      </c>
      <c r="BH9" s="182"/>
      <c r="BI9" s="156"/>
      <c r="BJ9" s="252" t="str">
        <f>$K$36</f>
        <v>ii</v>
      </c>
      <c r="BK9" s="182"/>
      <c r="BL9" s="249"/>
      <c r="BM9" s="252" t="str">
        <f>$K$33</f>
        <v>gg</v>
      </c>
      <c r="BN9" s="253"/>
      <c r="BO9" s="291"/>
      <c r="BP9" s="296" t="str">
        <f>$K$30</f>
        <v>ee</v>
      </c>
      <c r="BQ9" s="297"/>
      <c r="BR9" s="288"/>
      <c r="BS9" s="296" t="str">
        <f>$K$27</f>
        <v>cc</v>
      </c>
      <c r="BT9" s="297"/>
      <c r="BU9" s="289"/>
    </row>
    <row r="10" spans="1:73" s="148" customFormat="1" ht="34.5" customHeight="1">
      <c r="A10" s="142"/>
      <c r="B10" s="157">
        <f t="shared" si="0"/>
        <v>1.011</v>
      </c>
      <c r="C10" s="158">
        <f t="shared" si="1"/>
        <v>1</v>
      </c>
      <c r="D10" s="159" t="str">
        <f>$K$24</f>
        <v>bb</v>
      </c>
      <c r="E10" s="160">
        <f>$AX$10</f>
        <v>4</v>
      </c>
      <c r="F10" s="161">
        <f>SUM($AY$10-$BA$10)</f>
        <v>2</v>
      </c>
      <c r="G10" s="162">
        <f>SMALL($B$9:$B$20,2)</f>
        <v>1.0116</v>
      </c>
      <c r="H10" s="210">
        <f t="shared" si="2"/>
        <v>2</v>
      </c>
      <c r="I10" s="163" t="str">
        <f t="shared" si="3"/>
        <v>hh</v>
      </c>
      <c r="J10" s="164" t="str">
        <f>$K$24</f>
        <v>bb</v>
      </c>
      <c r="K10" s="183">
        <f>IF($BK$42+$BK$43&gt;0,$BK$43,"")</f>
      </c>
      <c r="L10" s="184" t="s">
        <v>5</v>
      </c>
      <c r="M10" s="185">
        <f>IF($BK$42+$BK$43&gt;0,$BK$42,"")</f>
      </c>
      <c r="N10" s="186"/>
      <c r="O10" s="187"/>
      <c r="P10" s="188"/>
      <c r="Q10" s="189">
        <f>IF($BK$11+$BK$12&gt;0,$BK$11,"")</f>
      </c>
      <c r="R10" s="184" t="s">
        <v>5</v>
      </c>
      <c r="S10" s="185">
        <f>IF($BK$11+$BK$12&gt;0,$BK$12,"")</f>
      </c>
      <c r="T10" s="189">
        <f>IF($BQ$27+$BQ$28&gt;0,$BQ$27,"")</f>
      </c>
      <c r="U10" s="254" t="s">
        <v>5</v>
      </c>
      <c r="V10" s="185">
        <f>IF($BQ$27+$BQ$28&gt;0,$BQ$28,"")</f>
      </c>
      <c r="W10" s="189">
        <f>IF($BH$39+$BH$40&gt;0,$BH$39,"")</f>
      </c>
      <c r="X10" s="184" t="s">
        <v>5</v>
      </c>
      <c r="Y10" s="185">
        <f>IF($BH$39+$BH$40&gt;0,$BH$40,"")</f>
      </c>
      <c r="Z10" s="189">
        <f>IF($BQ$11+$BQ$12&gt;0,$BQ$11,"")</f>
      </c>
      <c r="AA10" s="190" t="s">
        <v>5</v>
      </c>
      <c r="AB10" s="185">
        <f>IF($BQ$11+$BQ$12&gt;0,$BQ$12,"")</f>
      </c>
      <c r="AC10" s="189">
        <f>IF($BH$17+$BH$18&gt;0,$BH$17,"")</f>
      </c>
      <c r="AD10" s="190" t="s">
        <v>5</v>
      </c>
      <c r="AE10" s="185">
        <f>IF($BH$17+$BH$18&gt;0,$BH$18,"")</f>
      </c>
      <c r="AF10" s="189">
        <f>IF($BN$33+$BN$34&gt;0,$BN$33,"")</f>
      </c>
      <c r="AG10" s="184" t="s">
        <v>5</v>
      </c>
      <c r="AH10" s="185">
        <f>IF($BN$33+$BN$34&gt;0,$BN$34,"")</f>
      </c>
      <c r="AI10" s="189">
        <f>IF($BE$39+$BE$40&gt;0,$BE$39,"")</f>
      </c>
      <c r="AJ10" s="184" t="s">
        <v>5</v>
      </c>
      <c r="AK10" s="185">
        <f>IF($BE$39+$BE$40&gt;0,$BE$40,"")</f>
      </c>
      <c r="AL10" s="189">
        <f>IF($BN$17+$BN$18&gt;0,$BN$17,"")</f>
      </c>
      <c r="AM10" s="184" t="s">
        <v>5</v>
      </c>
      <c r="AN10" s="185">
        <f>IF($BN$17+$BN$18&gt;0,$BN$18,"")</f>
      </c>
      <c r="AO10" s="189">
        <f>IF($BE$23+$BE$24&gt;0,$BE$23,"")</f>
        <v>6</v>
      </c>
      <c r="AP10" s="184" t="s">
        <v>5</v>
      </c>
      <c r="AQ10" s="185">
        <f>IF($BE$23+$BE$24&gt;0,$BE$24,"")</f>
        <v>2</v>
      </c>
      <c r="AR10" s="189">
        <f>IF($BT$14+$BT$15&gt;0,$BT$14,"")</f>
      </c>
      <c r="AS10" s="184" t="s">
        <v>5</v>
      </c>
      <c r="AT10" s="191">
        <f>IF($BT$14+$BT$15&gt;0,$BT$15,"")</f>
      </c>
      <c r="AU10" s="192">
        <f>SUM($K$10,$N$10,$Q$10,$T$10,$W$10,$Z$10,$AC$10,$AF$10,$AI$10,$AL$10,$AO$10,$AR$10)</f>
        <v>6</v>
      </c>
      <c r="AV10" s="193" t="s">
        <v>5</v>
      </c>
      <c r="AW10" s="194">
        <f>SUM($M$10,$P$10,$S$10,$V$10,$Y$10,$AB$10,$AE$10,$AH$10,$AK$10,$AN$10,$AQ$10,$AT$10)</f>
        <v>2</v>
      </c>
      <c r="AX10" s="195">
        <f>SUM(IF(K10="",0,K10-M10)+IF(Q10="",0,Q10-S10)+IF(T10="",0,T10-V10)+IF(W10="",0,W10-Y10)+IF(Z10="",0,Z10-AB10)+IF(AC10="",0,AC10-AE10)+IF(AF10="",0,AF10-AH10)+IF(AI10="",0,AI10-AK10)+IF(AL10="",0,AL10-AN10)+IF(AO10="",0,AO10-AQ10)+IF(AR10="",0,AR10-AT10))</f>
        <v>4</v>
      </c>
      <c r="AY10" s="196">
        <f aca="true" t="shared" si="5" ref="AY10:AY20">SUM(IF(K10="",0,1)+IF(K10&gt;M10,1)+IF(K10&lt;M10,-1))+(IF(N10="",0,1)+IF(N10&gt;P10,1)+IF(N10&lt;P10,-1))+(IF(Q10="",0,1)+IF(Q10&gt;S10,1)+IF(Q10&lt;S10,-1))+(IF(T10="",0,1)+IF(T10&gt;V10,1)+IF(T10&lt;V10,-1))+(IF(W10="",0,1)+IF(W10&gt;Y10,1)+IF(W10&lt;Y10,-1))+(IF(Z10="",0,1)+IF(Z10&gt;AB10,1)+IF(Z10&lt;AB10,-1))+(IF(AC10="",0,1)+IF(AC10&gt;AE10,1)+IF(AC10&lt;AE10,-1))+(IF(AF10="",0,1)+IF(AF10&gt;AH10,1)+IF(AF10&lt;AH10,-1))+(IF(AI10="",0,1)+IF(AI10&gt;AK10,1)+IF(AI10&lt;AK10,-1))+(IF(AL10="",0,1)+IF(AL10&gt;AN10,1)+IF(AL10&lt;AN10,-1))+(IF(AO10="",0,1)+IF(AO10&gt;AQ10,1)+IF(AO10&lt;AQ10,-1))+(IF(AR10="",0,1)+IF(AR10&gt;AT10,1)+IF(AR10&lt;AT10,-1))</f>
        <v>2</v>
      </c>
      <c r="AZ10" s="197" t="s">
        <v>5</v>
      </c>
      <c r="BA10" s="298">
        <f aca="true" t="shared" si="6" ref="BA10:BA20">SUM(IF(M10="",0,1)+IF(M10&gt;K10,1)+IF(M10&lt;K10,-1))+(IF(P10="",0,1)+IF(P10&gt;N10,1)+IF(P10&lt;N10,-1))+(IF(S10="",0,1)+IF(S10&gt;Q10,1)+IF(S10&lt;Q10,-1))+(IF(V10="",0,1)+IF(V10&gt;T10,1)+IF(V10&lt;T10,-1))+(IF(Y10="",0,1)+IF(Y10&gt;W10,1)+IF(Y10&lt;W10,-1))+(IF(AB10="",0,1)+IF(AB10&gt;Z10,1)+IF(AB10&lt;Z10,-1))+(IF(AE10="",0,1)+IF(AE10&gt;AC10,1)+IF(AE10&lt;AC10,-1))+(IF(AH10="",0,1)+IF(AH10&gt;AF10,1)+IF(AH10&lt;AF10,-1))+(IF(AK10="",0,1)+IF(AK10&gt;AI10,1)+IF(AK10&lt;AI10,-1))+(IF(AN10="",0,1)+IF(AN10&gt;AL10,1)+IF(AN10&lt;AL10,-1))+(IF(AQ10="",0,1)+IF(AQ10&gt;AO10,1)+IF(AQ10&lt;AO10,-1))+(IF(AT10="",0,1)+IF(AT10&gt;AR10,1)+IF(AT10&lt;AR10,-1))</f>
        <v>0</v>
      </c>
      <c r="BB10" s="299">
        <f t="shared" si="4"/>
        <v>1</v>
      </c>
      <c r="BC10" s="137"/>
      <c r="BD10" s="255"/>
      <c r="BE10" s="200"/>
      <c r="BF10" s="200"/>
      <c r="BG10" s="200"/>
      <c r="BH10" s="200"/>
      <c r="BI10" s="200"/>
      <c r="BJ10" s="200"/>
      <c r="BK10" s="200"/>
      <c r="BL10" s="256"/>
      <c r="BM10" s="256"/>
      <c r="BN10" s="256"/>
      <c r="BO10" s="256"/>
      <c r="BP10" s="256"/>
      <c r="BQ10" s="300"/>
      <c r="BR10" s="288"/>
      <c r="BS10" s="288"/>
      <c r="BT10" s="300"/>
      <c r="BU10" s="289"/>
    </row>
    <row r="11" spans="1:73" s="148" customFormat="1" ht="34.5" customHeight="1">
      <c r="A11" s="142"/>
      <c r="B11" s="157">
        <f t="shared" si="0"/>
        <v>5.0511</v>
      </c>
      <c r="C11" s="158">
        <f t="shared" si="1"/>
        <v>5</v>
      </c>
      <c r="D11" s="159" t="str">
        <f>$K$27</f>
        <v>cc</v>
      </c>
      <c r="E11" s="160">
        <f>$AX$11</f>
        <v>0</v>
      </c>
      <c r="F11" s="161">
        <f>SUM($AY$11-$BA$11)</f>
        <v>0</v>
      </c>
      <c r="G11" s="162">
        <f>SMALL($B$9:$B$20,3)</f>
        <v>1.0312000000000001</v>
      </c>
      <c r="H11" s="210">
        <f t="shared" si="2"/>
        <v>3</v>
      </c>
      <c r="I11" s="163" t="str">
        <f t="shared" si="3"/>
        <v>dd</v>
      </c>
      <c r="J11" s="164" t="str">
        <f>$K$27</f>
        <v>cc</v>
      </c>
      <c r="K11" s="183">
        <f>IF($BT$8+$BT$9&gt;0,$BT$9,"")</f>
      </c>
      <c r="L11" s="184" t="s">
        <v>5</v>
      </c>
      <c r="M11" s="185">
        <f>IF($BT$8+$BT$9&gt;0,$BT$8,"")</f>
      </c>
      <c r="N11" s="189">
        <f>IF($BK$11+$BK$12&gt;0,$BK$12,"")</f>
      </c>
      <c r="O11" s="184" t="s">
        <v>5</v>
      </c>
      <c r="P11" s="185">
        <f>IF($BK$11+$BK$12&gt;0,$BK$11,"")</f>
      </c>
      <c r="Q11" s="186"/>
      <c r="R11" s="187"/>
      <c r="S11" s="188"/>
      <c r="T11" s="189">
        <f>IF($BH$42+$BH$43&gt;0,$BH$42,"")</f>
      </c>
      <c r="U11" s="257" t="s">
        <v>5</v>
      </c>
      <c r="V11" s="185">
        <f>IF($BH$42+$BH$43&gt;0,$BH$43,"")</f>
      </c>
      <c r="W11" s="189">
        <f>IF($BQ$8+$BQ$9&gt;0,$BQ$8,"")</f>
      </c>
      <c r="X11" s="184" t="s">
        <v>5</v>
      </c>
      <c r="Y11" s="185">
        <f>IF($BQ$8+$BQ$9&gt;0,$BQ$9,"")</f>
      </c>
      <c r="Z11" s="189">
        <f>IF($BH$20+$BH$21&gt;0,$BH$20,"")</f>
      </c>
      <c r="AA11" s="190" t="s">
        <v>5</v>
      </c>
      <c r="AB11" s="185">
        <f>IF($BH$20+$BH$21&gt;0,$BH$21,"")</f>
      </c>
      <c r="AC11" s="189">
        <f>IF($BN$42+$BN$43&gt;0,$BN$42,"")</f>
      </c>
      <c r="AD11" s="190" t="s">
        <v>5</v>
      </c>
      <c r="AE11" s="185">
        <f>IF($BN$42+$BN$43&gt;0,$BN$43,"")</f>
      </c>
      <c r="AF11" s="189">
        <f>IF($BE$42+$BE$43&gt;0,$BE$42,"")</f>
      </c>
      <c r="AG11" s="184" t="s">
        <v>5</v>
      </c>
      <c r="AH11" s="185">
        <f>IF($BE$42+$BE$43&gt;0,$BE$43,"")</f>
      </c>
      <c r="AI11" s="189">
        <f>IF($BN$14+$BN$15&gt;0,$BN$14,"")</f>
      </c>
      <c r="AJ11" s="184" t="s">
        <v>5</v>
      </c>
      <c r="AK11" s="185">
        <f>IF($BN$14+$BN$15&gt;0,$BN$15,"")</f>
      </c>
      <c r="AL11" s="189">
        <f>IF($BE$14+$BE$15&gt;0,$BE$14,"")</f>
        <v>4</v>
      </c>
      <c r="AM11" s="184" t="s">
        <v>5</v>
      </c>
      <c r="AN11" s="185">
        <f>IF($BE$14+$BE$15&gt;0,$BE$15,"")</f>
        <v>4</v>
      </c>
      <c r="AO11" s="189">
        <f>IF($BK$36+$BK$37&gt;0,$BK$36,"")</f>
      </c>
      <c r="AP11" s="184" t="s">
        <v>5</v>
      </c>
      <c r="AQ11" s="185">
        <f>IF($BK$36+$BK$37&gt;0,$BK$37,"")</f>
      </c>
      <c r="AR11" s="189">
        <f>IF($BQ$36+$BQ$37&gt;0,$BQ$36,"")</f>
      </c>
      <c r="AS11" s="184" t="s">
        <v>5</v>
      </c>
      <c r="AT11" s="191">
        <f>IF($BQ$36+$BQ$37&gt;0,$BQ$37,"")</f>
      </c>
      <c r="AU11" s="192">
        <f>SUM($K$11,$N$11,$Q$11,$T$11,$W$11,$Z$11,$AC$11,$AF$11,$AI$11,$AL$11,$AO$11,$AR$11)</f>
        <v>4</v>
      </c>
      <c r="AV11" s="193" t="s">
        <v>5</v>
      </c>
      <c r="AW11" s="194">
        <f>SUM($M$11,$P$11,$S$11,$V$11,$Y$11,$AB$11,$AE$11,$AH$11,$AK$11,$AN$11,$AQ$11,$AT$11)</f>
        <v>4</v>
      </c>
      <c r="AX11" s="195">
        <f>SUM(IF(K11="",0,K11-M11)+IF(N11="",0,N11-P11)+IF(T11="",0,T11-V11)+IF(W11="",0,W11-Y11)+IF(Z11="",0,Z11-AB11)+IF(AC11="",0,AC11-AE11)+IF(AF11="",0,AF11-AH11)+IF(AI11="",0,AI11-AK11)+IF(AL11="",0,AL11-AN11)+IF(AO11="",0,AO11-AQ11)+IF(AR11="",0,AR11-AT11))</f>
        <v>0</v>
      </c>
      <c r="AY11" s="196">
        <f t="shared" si="5"/>
        <v>1</v>
      </c>
      <c r="AZ11" s="197" t="s">
        <v>5</v>
      </c>
      <c r="BA11" s="298">
        <f t="shared" si="6"/>
        <v>1</v>
      </c>
      <c r="BB11" s="299">
        <f t="shared" si="4"/>
        <v>5</v>
      </c>
      <c r="BC11" s="144"/>
      <c r="BD11" s="153" t="str">
        <f>$K$31</f>
        <v>ff</v>
      </c>
      <c r="BE11" s="154">
        <v>1</v>
      </c>
      <c r="BF11" s="155"/>
      <c r="BG11" s="153" t="str">
        <f>$K$37</f>
        <v>jj</v>
      </c>
      <c r="BH11" s="154"/>
      <c r="BI11" s="156"/>
      <c r="BJ11" s="153" t="str">
        <f>$K$24</f>
        <v>bb</v>
      </c>
      <c r="BK11" s="154"/>
      <c r="BL11" s="249"/>
      <c r="BM11" s="153" t="str">
        <f>$K$28</f>
        <v>dd</v>
      </c>
      <c r="BN11" s="154"/>
      <c r="BO11" s="291"/>
      <c r="BP11" s="292" t="str">
        <f>$K$24</f>
        <v>bb</v>
      </c>
      <c r="BQ11" s="293"/>
      <c r="BR11" s="288"/>
      <c r="BS11" s="292" t="str">
        <f>$K$28</f>
        <v>dd</v>
      </c>
      <c r="BT11" s="293"/>
      <c r="BU11" s="289"/>
    </row>
    <row r="12" spans="1:73" s="148" customFormat="1" ht="34.5" customHeight="1" thickBot="1">
      <c r="A12" s="142"/>
      <c r="B12" s="157">
        <f t="shared" si="0"/>
        <v>1.0312000000000001</v>
      </c>
      <c r="C12" s="158">
        <f t="shared" si="1"/>
        <v>3</v>
      </c>
      <c r="D12" s="159" t="str">
        <f>$K$28</f>
        <v>dd</v>
      </c>
      <c r="E12" s="160">
        <f>$AX$12</f>
        <v>1</v>
      </c>
      <c r="F12" s="161">
        <f>SUM($AY$12-$BA$12)</f>
        <v>2</v>
      </c>
      <c r="G12" s="162">
        <f>SMALL($B$9:$B$20,4)</f>
        <v>1.032</v>
      </c>
      <c r="H12" s="210">
        <f t="shared" si="2"/>
        <v>4</v>
      </c>
      <c r="I12" s="163" t="str">
        <f t="shared" si="3"/>
        <v>ll</v>
      </c>
      <c r="J12" s="164" t="str">
        <f>$K$28</f>
        <v>dd</v>
      </c>
      <c r="K12" s="183">
        <f>IF($BK$20+$BK$21&gt;0,$BK$21,"")</f>
      </c>
      <c r="L12" s="184" t="s">
        <v>5</v>
      </c>
      <c r="M12" s="185">
        <f>IF($BK$20+$BK$21&gt;0,$BK$20,"")</f>
      </c>
      <c r="N12" s="189">
        <f>IF($BQ$27+$BQ$28&gt;0,$BQ$28,"")</f>
      </c>
      <c r="O12" s="184" t="s">
        <v>5</v>
      </c>
      <c r="P12" s="185">
        <f>IF($BQ$27+$BQ$28&gt;0,$BQ$27,"")</f>
      </c>
      <c r="Q12" s="189">
        <f>IF($BH$42+$BH$43&gt;0,$BH$43,"")</f>
      </c>
      <c r="R12" s="184" t="s">
        <v>5</v>
      </c>
      <c r="S12" s="185">
        <f>IF($BH$42+$BH$43&gt;0,$BH$42,"")</f>
      </c>
      <c r="T12" s="258"/>
      <c r="U12" s="259"/>
      <c r="V12" s="260"/>
      <c r="W12" s="189">
        <f>IF($BH$23+$BH$24&gt;0,$BH$23,"")</f>
      </c>
      <c r="X12" s="257" t="s">
        <v>5</v>
      </c>
      <c r="Y12" s="185">
        <f>IF($BH$23+$BH$24&gt;0,$BH$24,"")</f>
      </c>
      <c r="Z12" s="189">
        <f>IF($BN$27+$BN$28&gt;0,$BN$27,"")</f>
      </c>
      <c r="AA12" s="184" t="s">
        <v>5</v>
      </c>
      <c r="AB12" s="185">
        <f>IF($BN$27+$BN$28&gt;0,$BN$28,"")</f>
      </c>
      <c r="AC12" s="189">
        <f>IF($BE$33+$BE$34&gt;0,$BE$33,"")</f>
      </c>
      <c r="AD12" s="184" t="s">
        <v>5</v>
      </c>
      <c r="AE12" s="185">
        <f>IF($BE$33+$BE$34&gt;0,$BE$34,"")</f>
      </c>
      <c r="AF12" s="189">
        <f>IF($BN$11+$BN$12&gt;0,$BN$11,"")</f>
      </c>
      <c r="AG12" s="184" t="s">
        <v>5</v>
      </c>
      <c r="AH12" s="185">
        <f>IF($BN$11+$BN$12&gt;0,$BN$12,"")</f>
      </c>
      <c r="AI12" s="189">
        <f>IF($BE$17+$BE$18&gt;0,$BE$17,"")</f>
        <v>3</v>
      </c>
      <c r="AJ12" s="184" t="s">
        <v>5</v>
      </c>
      <c r="AK12" s="185">
        <f>IF($BE$17+$BE$18&gt;0,$BE$18,"")</f>
        <v>2</v>
      </c>
      <c r="AL12" s="189">
        <f>IF($BK$33+$BK$34&gt;0,$BK$33,"")</f>
      </c>
      <c r="AM12" s="184" t="s">
        <v>5</v>
      </c>
      <c r="AN12" s="185">
        <f>IF($BK$33+$BK$34&gt;0,$BK$34,"")</f>
      </c>
      <c r="AO12" s="189">
        <f>IF($BT$11+$BT$12&gt;0,$BT$11,"")</f>
      </c>
      <c r="AP12" s="184" t="s">
        <v>5</v>
      </c>
      <c r="AQ12" s="185">
        <f>IF($BT$11+$BT$12&gt;0,$BT$12,"")</f>
      </c>
      <c r="AR12" s="189">
        <f>IF($BQ$20+$BQ$21&gt;0,$BQ$20,"")</f>
      </c>
      <c r="AS12" s="184" t="s">
        <v>5</v>
      </c>
      <c r="AT12" s="191">
        <f>IF($BQ$20+$BQ$21&gt;0,$BQ$21,"")</f>
      </c>
      <c r="AU12" s="192">
        <f>SUM($K$12,$N$12,$Q$12,$T$12,$W$12,$Z$12,$AC$12,$AF$12,$AI$12,$AL$12,$AO$12,$AR$12)</f>
        <v>3</v>
      </c>
      <c r="AV12" s="193" t="s">
        <v>5</v>
      </c>
      <c r="AW12" s="194">
        <f>SUM($M$12,$P$12,$S$12,$V$12,$Y$12,$AB$12,$AE$12,$AH$12,$AK$12,$AN$12,$AQ$12,$AT$12)</f>
        <v>2</v>
      </c>
      <c r="AX12" s="195">
        <f>SUM(IF(K12="",0,K12-M12)+IF(N12="",0,N12-P12)+IF(Q12="",0,Q12-S12)+IF(W12="",0,W12-Y12)+IF(Z12="",0,Z12-AB12)+IF(AC12="",0,AC12-AE12)+IF(AF12="",0,AF12-AH12)+IF(AI12="",0,AI12-AK12)+IF(AL12="",0,AL12-AN12)+IF(AO12="",0,AO12-AQ12)+IF(AR12="",0,AR12-AT12))</f>
        <v>1</v>
      </c>
      <c r="AY12" s="196">
        <f t="shared" si="5"/>
        <v>2</v>
      </c>
      <c r="AZ12" s="197" t="s">
        <v>5</v>
      </c>
      <c r="BA12" s="298">
        <f t="shared" si="6"/>
        <v>0</v>
      </c>
      <c r="BB12" s="299">
        <f t="shared" si="4"/>
        <v>3</v>
      </c>
      <c r="BC12" s="144"/>
      <c r="BD12" s="181" t="str">
        <f>$K$33</f>
        <v>gg</v>
      </c>
      <c r="BE12" s="182">
        <v>1</v>
      </c>
      <c r="BF12" s="155"/>
      <c r="BG12" s="252" t="str">
        <f>$K$40</f>
        <v>ll</v>
      </c>
      <c r="BH12" s="182"/>
      <c r="BI12" s="156"/>
      <c r="BJ12" s="261" t="str">
        <f>$K$27</f>
        <v>cc</v>
      </c>
      <c r="BK12" s="182"/>
      <c r="BL12" s="249"/>
      <c r="BM12" s="262" t="str">
        <f>$K$34</f>
        <v>hh</v>
      </c>
      <c r="BN12" s="182"/>
      <c r="BO12" s="291"/>
      <c r="BP12" s="296" t="str">
        <f>$K$31</f>
        <v>ff</v>
      </c>
      <c r="BQ12" s="297"/>
      <c r="BR12" s="288"/>
      <c r="BS12" s="296" t="str">
        <f>$K$39</f>
        <v>kk</v>
      </c>
      <c r="BT12" s="297"/>
      <c r="BU12" s="289"/>
    </row>
    <row r="13" spans="1:73" s="148" customFormat="1" ht="34.5" customHeight="1">
      <c r="A13" s="142"/>
      <c r="B13" s="157">
        <f t="shared" si="0"/>
        <v>9.1113</v>
      </c>
      <c r="C13" s="158">
        <f t="shared" si="1"/>
        <v>11</v>
      </c>
      <c r="D13" s="159" t="str">
        <f>$K$30</f>
        <v>ee</v>
      </c>
      <c r="E13" s="160">
        <f>$AX$13</f>
        <v>-4</v>
      </c>
      <c r="F13" s="161">
        <f>SUM($AY$13-$BA$13)</f>
        <v>-2</v>
      </c>
      <c r="G13" s="162">
        <f>SMALL($B$9:$B$20,5)</f>
        <v>5.0511</v>
      </c>
      <c r="H13" s="210">
        <f t="shared" si="2"/>
        <v>5</v>
      </c>
      <c r="I13" s="163" t="str">
        <f t="shared" si="3"/>
        <v>cc</v>
      </c>
      <c r="J13" s="164" t="str">
        <f>$K$30</f>
        <v>ee</v>
      </c>
      <c r="K13" s="183">
        <f>IF($BQ$42+$BQ$43&gt;0,$BQ$43,"")</f>
      </c>
      <c r="L13" s="184" t="s">
        <v>5</v>
      </c>
      <c r="M13" s="185">
        <f>IF($BQ$42+$BQ$43&gt;0,$BQ$42,"")</f>
      </c>
      <c r="N13" s="189">
        <f>IF($BH$39+$BH$40&gt;0,$BH$40,"")</f>
      </c>
      <c r="O13" s="184" t="s">
        <v>5</v>
      </c>
      <c r="P13" s="185">
        <f>IF($BH$39+$BH$40&gt;0,$BH$39,"")</f>
      </c>
      <c r="Q13" s="189">
        <f>IF($BQ$8+$BQ$9&gt;0,$BQ$9,"")</f>
      </c>
      <c r="R13" s="184" t="s">
        <v>5</v>
      </c>
      <c r="S13" s="185">
        <f>IF($BQ$8+$BQ$9&gt;0,$BQ$8,"")</f>
      </c>
      <c r="T13" s="189">
        <f>IF($BH$23+$BH$24&gt;0,$BH$24,"")</f>
      </c>
      <c r="U13" s="257" t="s">
        <v>5</v>
      </c>
      <c r="V13" s="185">
        <f>IF($BH$23+$BH$24&gt;0,$BH$23,"")</f>
      </c>
      <c r="W13" s="258"/>
      <c r="X13" s="263"/>
      <c r="Y13" s="260"/>
      <c r="Z13" s="189">
        <f>IF($BE$36+$BE$37&gt;0,$BE$36,"")</f>
      </c>
      <c r="AA13" s="264" t="s">
        <v>5</v>
      </c>
      <c r="AB13" s="185">
        <f>IF($BE$36+$BE$37&gt;0,$BE$37,"")</f>
      </c>
      <c r="AC13" s="189">
        <f>IF($BN$8+$BN$9&gt;0,$BN$8,"")</f>
      </c>
      <c r="AD13" s="184" t="s">
        <v>5</v>
      </c>
      <c r="AE13" s="185">
        <f>IF($BN$8+$BN$9&gt;0,$BN$9,"")</f>
      </c>
      <c r="AF13" s="189">
        <f>IF($BE$20+$BE$21&gt;0,$BE$20,"")</f>
        <v>1</v>
      </c>
      <c r="AG13" s="184" t="s">
        <v>5</v>
      </c>
      <c r="AH13" s="185">
        <f>IF($BE$20+$BE$21&gt;0,$BE$21,"")</f>
        <v>5</v>
      </c>
      <c r="AI13" s="189">
        <f>IF($BK$30+$BK$31&gt;0,$BK$30,"")</f>
      </c>
      <c r="AJ13" s="184" t="s">
        <v>5</v>
      </c>
      <c r="AK13" s="185">
        <f>IF($BK$30+$BK$31&gt;0,$BK$31,"")</f>
      </c>
      <c r="AL13" s="189">
        <f>IF($BT$17+$BT$18&gt;0,$BT$17,"")</f>
      </c>
      <c r="AM13" s="184" t="s">
        <v>5</v>
      </c>
      <c r="AN13" s="185">
        <f>IF($BT$17+$BT$18&gt;0,$BT$18,"")</f>
      </c>
      <c r="AO13" s="189">
        <f>IF($BK$14+$BK$15&gt;0,$BK$14,"")</f>
      </c>
      <c r="AP13" s="184" t="s">
        <v>5</v>
      </c>
      <c r="AQ13" s="185">
        <f>IF($BK$14+$BK$15&gt;0,$BK$15,"")</f>
      </c>
      <c r="AR13" s="189">
        <f>IF($BN$30+$BN$31&gt;0,$BN$30,"")</f>
      </c>
      <c r="AS13" s="184" t="s">
        <v>5</v>
      </c>
      <c r="AT13" s="191">
        <f>IF($BN$30+$BN$31&gt;0,$BN$31,"")</f>
      </c>
      <c r="AU13" s="192">
        <f>SUM($K$13,$N$13,$Q$13,$T$13,$W$13,$Z$13,$AC$13,$AF$13,$AI$13,$AL$13,$AO$13,$AR$13)</f>
        <v>1</v>
      </c>
      <c r="AV13" s="193" t="s">
        <v>5</v>
      </c>
      <c r="AW13" s="194">
        <f>SUM($M$13,$P$13,$S$13,$V$13,$Y$13,$AB$13,$AE$13,$AH$13,$AK$13,$AN$13,$AQ$13,$AT$13)</f>
        <v>5</v>
      </c>
      <c r="AX13" s="195">
        <f>SUM(IF(K13="",0,K13-M13)+IF(N13="",0,N13-P13)+IF(Q13="",0,Q13-S13)+IF(T13="",0,T13-V13)+IF(Z13="",0,Z13-AB13)+IF(AC13="",0,AC13-AE13)+IF(AF13="",0,AF13-AH13)+IF(AI13="",0,AI13-AK13)+IF(AL13="",0,AL13-AN13)+IF(AO13="",0,AO13-AQ13)+IF(AR13="",0,AR13-AT13))</f>
        <v>-4</v>
      </c>
      <c r="AY13" s="196">
        <f t="shared" si="5"/>
        <v>0</v>
      </c>
      <c r="AZ13" s="197" t="s">
        <v>5</v>
      </c>
      <c r="BA13" s="298">
        <f t="shared" si="6"/>
        <v>2</v>
      </c>
      <c r="BB13" s="299">
        <f t="shared" si="4"/>
        <v>11</v>
      </c>
      <c r="BC13" s="144"/>
      <c r="BD13" s="265"/>
      <c r="BE13" s="206"/>
      <c r="BF13" s="206"/>
      <c r="BG13" s="206"/>
      <c r="BH13" s="206"/>
      <c r="BI13" s="206"/>
      <c r="BJ13" s="206"/>
      <c r="BK13" s="206"/>
      <c r="BL13" s="266"/>
      <c r="BM13" s="266"/>
      <c r="BN13" s="266"/>
      <c r="BO13" s="266"/>
      <c r="BP13" s="266"/>
      <c r="BQ13" s="300"/>
      <c r="BR13" s="288"/>
      <c r="BS13" s="288"/>
      <c r="BT13" s="300"/>
      <c r="BU13" s="289"/>
    </row>
    <row r="14" spans="1:73" s="148" customFormat="1" ht="34.5" customHeight="1">
      <c r="A14" s="142"/>
      <c r="B14" s="157">
        <f t="shared" si="0"/>
        <v>5.0514</v>
      </c>
      <c r="C14" s="158">
        <f t="shared" si="1"/>
        <v>6</v>
      </c>
      <c r="D14" s="159" t="str">
        <f>$K$31</f>
        <v>ff</v>
      </c>
      <c r="E14" s="160">
        <f>$AX$14</f>
        <v>0</v>
      </c>
      <c r="F14" s="161">
        <f>SUM($AY$14-$BA$14)</f>
        <v>0</v>
      </c>
      <c r="G14" s="162">
        <f>SMALL($B$9:$B$20,6)</f>
        <v>5.0514</v>
      </c>
      <c r="H14" s="210">
        <f t="shared" si="2"/>
        <v>6</v>
      </c>
      <c r="I14" s="163" t="str">
        <f t="shared" si="3"/>
        <v>ff</v>
      </c>
      <c r="J14" s="164" t="str">
        <f>$K$31</f>
        <v>ff</v>
      </c>
      <c r="K14" s="183">
        <f>IF($BH$36+$BH$37&gt;0,$BH$37,"")</f>
      </c>
      <c r="L14" s="257" t="s">
        <v>5</v>
      </c>
      <c r="M14" s="185">
        <f>IF($BH$36+$BH$37&gt;0,$BH$36,"")</f>
      </c>
      <c r="N14" s="189">
        <f>IF($BQ$11+$BQ$12&gt;0,$BQ$12,"")</f>
      </c>
      <c r="O14" s="257" t="s">
        <v>5</v>
      </c>
      <c r="P14" s="185">
        <f>IF($BQ$11+$BQ$12&gt;0,$BQ$11,"")</f>
      </c>
      <c r="Q14" s="189">
        <f>IF($BH$20+$BH$21&gt;0,$BH$21,"")</f>
      </c>
      <c r="R14" s="257" t="s">
        <v>5</v>
      </c>
      <c r="S14" s="185">
        <f>IF($BH$20+$BH$21&gt;0,$BH$20,"")</f>
      </c>
      <c r="T14" s="189">
        <f>IF($BN$27+$BN$28&gt;0,$BN$28,"")</f>
      </c>
      <c r="U14" s="257" t="s">
        <v>5</v>
      </c>
      <c r="V14" s="185">
        <f>IF($BN$27+$BN$28&gt;0,$BN$27,"")</f>
      </c>
      <c r="W14" s="189">
        <f>IF($BE$36+$BE$37&gt;0,$BE$37,"")</f>
      </c>
      <c r="X14" s="267" t="s">
        <v>5</v>
      </c>
      <c r="Y14" s="185">
        <f>IF($BE$36+$BE$37&gt;0,$BE$36,"")</f>
      </c>
      <c r="Z14" s="202"/>
      <c r="AA14" s="203"/>
      <c r="AB14" s="204"/>
      <c r="AC14" s="189">
        <f>IF($BE$11+$BE$12&gt;0,$BE$11,"")</f>
        <v>1</v>
      </c>
      <c r="AD14" s="267" t="s">
        <v>5</v>
      </c>
      <c r="AE14" s="185">
        <f>IF($BE$11+$BE$12&gt;0,$BE$12,"")</f>
        <v>1</v>
      </c>
      <c r="AF14" s="189">
        <f>IF($BK$27+$BK$28&gt;0,$BK$27,"")</f>
      </c>
      <c r="AG14" s="267" t="s">
        <v>5</v>
      </c>
      <c r="AH14" s="185">
        <f>IF($BK$27+$BK$28&gt;0,$BK$28,"")</f>
      </c>
      <c r="AI14" s="189">
        <f>IF($BT$20+$BT$21&gt;0,$BT$20,"")</f>
      </c>
      <c r="AJ14" s="184" t="s">
        <v>5</v>
      </c>
      <c r="AK14" s="185">
        <f>IF($BT$20+$BT$21&gt;0,$BT$21,"")</f>
      </c>
      <c r="AL14" s="189">
        <f>IF($BK$23+$BK$24&gt;0,$BK$23,"")</f>
      </c>
      <c r="AM14" s="184" t="s">
        <v>5</v>
      </c>
      <c r="AN14" s="185">
        <f>IF($BK$23+$BK$24&gt;0,$BK$24,"")</f>
      </c>
      <c r="AO14" s="189">
        <f>IF($BQ$33+$BQ$34&gt;0,$BQ$33,"")</f>
      </c>
      <c r="AP14" s="184" t="s">
        <v>5</v>
      </c>
      <c r="AQ14" s="185">
        <f>IF($BQ$33+$BQ$34&gt;0,$BQ$34,"")</f>
      </c>
      <c r="AR14" s="189">
        <f>IF($BN$23+$BN$24&gt;0,$BN$23,"")</f>
      </c>
      <c r="AS14" s="184" t="s">
        <v>5</v>
      </c>
      <c r="AT14" s="191">
        <f>IF($BN$23+$BN$24&gt;0,$BN$24,"")</f>
      </c>
      <c r="AU14" s="192">
        <f>SUM($K$14,$N$914,$Q$14,$T$14,$W$14,$Z$14,$AC$14,$AF$14,$AI$14,$AL$14,$AO$14,$AR$14)</f>
        <v>1</v>
      </c>
      <c r="AV14" s="268" t="s">
        <v>5</v>
      </c>
      <c r="AW14" s="194">
        <f>SUM($M$14,$P$14,$S$14,$V$14,$Y$14,$AB$14,$AE$14,$AH$14,$AK$14,$AN$14,$AQ$14,$AT$14)</f>
        <v>1</v>
      </c>
      <c r="AX14" s="195">
        <f>SUM(IF(K14="",0,K14-M14)+IF(N14="",0,N14-P14)+IF(Q14="",0,Q14-S14)+IF(T14="",0,T14-V14)+IF(W14="",0,W14-Y14)+IF(AC14="",0,AC14-AE14)+IF(AF14="",0,AF14-AH14)+IF(AI14="",0,AI14-AK14)+IF(AL14="",0,AL14-AN14)+IF(AO14="",0,AO14-AQ14)+IF(AR14="",0,AR14-AT14))</f>
        <v>0</v>
      </c>
      <c r="AY14" s="196">
        <f t="shared" si="5"/>
        <v>1</v>
      </c>
      <c r="AZ14" s="197" t="s">
        <v>5</v>
      </c>
      <c r="BA14" s="298">
        <f t="shared" si="6"/>
        <v>1</v>
      </c>
      <c r="BB14" s="299">
        <f t="shared" si="4"/>
        <v>6</v>
      </c>
      <c r="BC14" s="144"/>
      <c r="BD14" s="153" t="str">
        <f>$K$27</f>
        <v>cc</v>
      </c>
      <c r="BE14" s="154">
        <v>4</v>
      </c>
      <c r="BF14" s="155"/>
      <c r="BG14" s="153" t="str">
        <f>$K$23</f>
        <v>aa</v>
      </c>
      <c r="BH14" s="154"/>
      <c r="BI14" s="156"/>
      <c r="BJ14" s="153" t="str">
        <f>$K$30</f>
        <v>ee</v>
      </c>
      <c r="BK14" s="154"/>
      <c r="BL14" s="249"/>
      <c r="BM14" s="269" t="str">
        <f>$K$27</f>
        <v>cc</v>
      </c>
      <c r="BN14" s="154"/>
      <c r="BO14" s="291"/>
      <c r="BP14" s="292" t="str">
        <f>$K$23</f>
        <v>aa</v>
      </c>
      <c r="BQ14" s="293"/>
      <c r="BR14" s="288"/>
      <c r="BS14" s="292" t="str">
        <f>$K$24</f>
        <v>bb</v>
      </c>
      <c r="BT14" s="293"/>
      <c r="BU14" s="289"/>
    </row>
    <row r="15" spans="1:73" s="148" customFormat="1" ht="34.5" customHeight="1" thickBot="1">
      <c r="A15" s="142"/>
      <c r="B15" s="157">
        <f t="shared" si="0"/>
        <v>5.0515</v>
      </c>
      <c r="C15" s="158">
        <f t="shared" si="1"/>
        <v>7</v>
      </c>
      <c r="D15" s="159" t="str">
        <f>$K$33</f>
        <v>gg</v>
      </c>
      <c r="E15" s="160">
        <f>$AX$15</f>
        <v>0</v>
      </c>
      <c r="F15" s="161">
        <f>SUM($AY$15-$BA$15)</f>
        <v>0</v>
      </c>
      <c r="G15" s="162">
        <f>SMALL($B$9:$B$20,7)</f>
        <v>5.0515</v>
      </c>
      <c r="H15" s="210">
        <f t="shared" si="2"/>
        <v>7</v>
      </c>
      <c r="I15" s="163" t="str">
        <f t="shared" si="3"/>
        <v>gg</v>
      </c>
      <c r="J15" s="164" t="str">
        <f>$K$33</f>
        <v>gg</v>
      </c>
      <c r="K15" s="183">
        <f>IF($BQ$14+$BQ$15&gt;0,$BQ$15,"")</f>
      </c>
      <c r="L15" s="184" t="s">
        <v>5</v>
      </c>
      <c r="M15" s="185">
        <f>IF($BQ$14+$BQ$15&gt;0,$BQ$14,"")</f>
      </c>
      <c r="N15" s="189">
        <f>IF($BH$17+$BH$18&gt;0,$BH$18,"")</f>
      </c>
      <c r="O15" s="184" t="s">
        <v>5</v>
      </c>
      <c r="P15" s="185">
        <f>IF($BH$17+$BH$18&gt;0,$BH$17,"")</f>
      </c>
      <c r="Q15" s="189">
        <f>IF($BN$42+$BN$43&gt;0,$BN$43,"")</f>
      </c>
      <c r="R15" s="184" t="s">
        <v>5</v>
      </c>
      <c r="S15" s="185">
        <f>IF($BN$42+$BN$43&gt;0,$BN$42,"")</f>
      </c>
      <c r="T15" s="189">
        <f>IF($BE$33+$BE$34&gt;0,$BE$34,"")</f>
      </c>
      <c r="U15" s="257" t="s">
        <v>5</v>
      </c>
      <c r="V15" s="185">
        <f>IF($BE$33+$BE$34&gt;0,$BE$33,"")</f>
      </c>
      <c r="W15" s="189">
        <f>IF($BN$8+$BN$9&gt;0,$BN$9,"")</f>
      </c>
      <c r="X15" s="184" t="s">
        <v>5</v>
      </c>
      <c r="Y15" s="185">
        <f>IF($BN$8+$BN$9&gt;0,$BN$8,"")</f>
      </c>
      <c r="Z15" s="189">
        <f>IF($BE$11+$BE$12&gt;0,$BE$12,"")</f>
        <v>1</v>
      </c>
      <c r="AA15" s="190" t="s">
        <v>5</v>
      </c>
      <c r="AB15" s="185">
        <f>IF($BE$11+$BE$12&gt;0,$BE$11,"")</f>
        <v>1</v>
      </c>
      <c r="AC15" s="186"/>
      <c r="AD15" s="187"/>
      <c r="AE15" s="188"/>
      <c r="AF15" s="189">
        <f>IF($BT$23+$BT$24&gt;0,$BT$23,"")</f>
      </c>
      <c r="AG15" s="184" t="s">
        <v>5</v>
      </c>
      <c r="AH15" s="185">
        <f>IF($BT$23+$BT$24&gt;0,$BT$24,"")</f>
      </c>
      <c r="AI15" s="189">
        <f>IF($BK$8+$BK$9&gt;0,$BK$8,"")</f>
      </c>
      <c r="AJ15" s="184" t="s">
        <v>5</v>
      </c>
      <c r="AK15" s="185">
        <f>IF($BK$8+$BK$9&gt;0,$BK$9,"")</f>
      </c>
      <c r="AL15" s="189">
        <f>IF($BQ$39+$BQ$40&gt;0,$BQ$39,"")</f>
      </c>
      <c r="AM15" s="184" t="s">
        <v>5</v>
      </c>
      <c r="AN15" s="185">
        <f>IF($BQ$39+$BQ$40&gt;0,$BQ$40,"")</f>
      </c>
      <c r="AO15" s="189">
        <f>IF($BH$30+$BH$31&gt;0,$BH$30,"")</f>
      </c>
      <c r="AP15" s="184" t="s">
        <v>5</v>
      </c>
      <c r="AQ15" s="185">
        <f>IF($BH$30+$BH$31&gt;0,$BH$31,"")</f>
      </c>
      <c r="AR15" s="189">
        <f>IF($BK$39+$BK$40&gt;0,$BK$39,"")</f>
      </c>
      <c r="AS15" s="184" t="s">
        <v>5</v>
      </c>
      <c r="AT15" s="191">
        <f>IF($BK$39+$BK$40&gt;0,$BK$40,"")</f>
      </c>
      <c r="AU15" s="192">
        <f>SUM($K$15,$N$15,$Q$15,$T$15,$W$15,$Z$15,$AC$15,$AF$15,$AI$15,$AL$15,$AO$15,$AR$15)</f>
        <v>1</v>
      </c>
      <c r="AV15" s="193" t="s">
        <v>5</v>
      </c>
      <c r="AW15" s="194">
        <f>SUM($M$15,$P$15,$S$15,$V$15,$Y$15,$AB$15,$AE$15,$AH$15,$AK$15,$AN$15,$AQ$15,$AT$15)</f>
        <v>1</v>
      </c>
      <c r="AX15" s="195">
        <f>SUM(IF(K15="",0,K15-M15)+IF(N15="",0,N15-P15)+IF(Q15="",0,Q15-S15)+IF(T15="",0,T15-V15)+IF(W15="",0,W15-Y15)+IF(Z15="",0,Z15-AB15)+IF(AF15="",0,AF15-AH15)+IF(AI15="",0,AI15-AK15)+IF(AL15="",0,AL15-AN15)+IF(AO15="",0,AO15-AQ15)+IF(AR15="",0,AR15-AT15))</f>
        <v>0</v>
      </c>
      <c r="AY15" s="196">
        <f t="shared" si="5"/>
        <v>1</v>
      </c>
      <c r="AZ15" s="197" t="s">
        <v>5</v>
      </c>
      <c r="BA15" s="298">
        <f t="shared" si="6"/>
        <v>1</v>
      </c>
      <c r="BB15" s="299">
        <f t="shared" si="4"/>
        <v>7</v>
      </c>
      <c r="BC15" s="144"/>
      <c r="BD15" s="181" t="str">
        <f>$K$37</f>
        <v>jj</v>
      </c>
      <c r="BE15" s="182">
        <v>4</v>
      </c>
      <c r="BF15" s="155"/>
      <c r="BG15" s="234" t="str">
        <f>$K$34</f>
        <v>hh</v>
      </c>
      <c r="BH15" s="182"/>
      <c r="BI15" s="156"/>
      <c r="BJ15" s="262" t="str">
        <f>$K$39</f>
        <v>kk</v>
      </c>
      <c r="BK15" s="182"/>
      <c r="BL15" s="249"/>
      <c r="BM15" s="261" t="str">
        <f>$K$36</f>
        <v>ii</v>
      </c>
      <c r="BN15" s="182"/>
      <c r="BO15" s="291"/>
      <c r="BP15" s="296" t="str">
        <f>$K$33</f>
        <v>gg</v>
      </c>
      <c r="BQ15" s="297"/>
      <c r="BR15" s="288"/>
      <c r="BS15" s="296" t="str">
        <f>$K$40</f>
        <v>ll</v>
      </c>
      <c r="BT15" s="297"/>
      <c r="BU15" s="289"/>
    </row>
    <row r="16" spans="1:73" s="148" customFormat="1" ht="34.5" customHeight="1">
      <c r="A16" s="142"/>
      <c r="B16" s="157">
        <f t="shared" si="0"/>
        <v>1.0116</v>
      </c>
      <c r="C16" s="158">
        <f t="shared" si="1"/>
        <v>2</v>
      </c>
      <c r="D16" s="208" t="str">
        <f>$K$34</f>
        <v>hh</v>
      </c>
      <c r="E16" s="160">
        <f>$AX$16</f>
        <v>4</v>
      </c>
      <c r="F16" s="161">
        <f>SUM($AY$16-$BA$16)</f>
        <v>2</v>
      </c>
      <c r="G16" s="162">
        <f>SMALL($B$9:$B$20,8)</f>
        <v>5.0518</v>
      </c>
      <c r="H16" s="210">
        <f t="shared" si="2"/>
        <v>8</v>
      </c>
      <c r="I16" s="163" t="str">
        <f t="shared" si="3"/>
        <v>jj</v>
      </c>
      <c r="J16" s="164" t="str">
        <f>$K$34</f>
        <v>hh</v>
      </c>
      <c r="K16" s="183">
        <f>IF($BH$14+$BH$15&gt;0,$BH$15,"")</f>
      </c>
      <c r="L16" s="184" t="s">
        <v>5</v>
      </c>
      <c r="M16" s="185">
        <f>IF($BH$14+$BH$15&gt;0,$BH$14,"")</f>
      </c>
      <c r="N16" s="189">
        <f>IF($BN$33+$BN$34&gt;0,$BN$34,"")</f>
      </c>
      <c r="O16" s="184" t="s">
        <v>5</v>
      </c>
      <c r="P16" s="185">
        <f>IF($BN$33+$BN$34&gt;0,$BN$33,"")</f>
      </c>
      <c r="Q16" s="189">
        <f>IF($BE$42+$BE$43&gt;0,$BE$43,"")</f>
      </c>
      <c r="R16" s="184" t="s">
        <v>5</v>
      </c>
      <c r="S16" s="185">
        <f>IF($BE$42+$BE$43&gt;0,$BE$42,"")</f>
      </c>
      <c r="T16" s="189">
        <f>IF($BN$11+$BN$12&gt;0,$BN$12,"")</f>
      </c>
      <c r="U16" s="257" t="s">
        <v>5</v>
      </c>
      <c r="V16" s="185">
        <f>IF($BN$11+$BN$12&gt;0,$BN$11,"")</f>
      </c>
      <c r="W16" s="189">
        <f>IF($BE$20+$BE$21&gt;0,$BE$21,"")</f>
        <v>5</v>
      </c>
      <c r="X16" s="190" t="s">
        <v>5</v>
      </c>
      <c r="Y16" s="185">
        <f>IF($BE$20+$BE$21&gt;0,$BE$20,"")</f>
        <v>1</v>
      </c>
      <c r="Z16" s="189">
        <f>IF($BK$27+$BK$28&gt;0,$BK$28,"")</f>
      </c>
      <c r="AA16" s="190" t="s">
        <v>5</v>
      </c>
      <c r="AB16" s="185">
        <f>IF($BK$27+$BK$28&gt;0,$BK$27,"")</f>
      </c>
      <c r="AC16" s="189">
        <f>IF($BT$23+$BT$24&gt;0,$BT$24,"")</f>
      </c>
      <c r="AD16" s="190" t="s">
        <v>5</v>
      </c>
      <c r="AE16" s="185">
        <f>IF($BT$23+$BT$24&gt;0,$BT$23,"")</f>
      </c>
      <c r="AF16" s="186"/>
      <c r="AG16" s="187"/>
      <c r="AH16" s="188"/>
      <c r="AI16" s="189">
        <f>IF($BQ$30+$BQ$31&gt;0,$BQ$30,"")</f>
      </c>
      <c r="AJ16" s="184" t="s">
        <v>5</v>
      </c>
      <c r="AK16" s="185">
        <f>IF($BQ$30+$BQ$31&gt;0,$BQ$31,"")</f>
      </c>
      <c r="AL16" s="189">
        <f>IF($BH$27+$BH$28&gt;0,$BH$27,"")</f>
      </c>
      <c r="AM16" s="184" t="s">
        <v>5</v>
      </c>
      <c r="AN16" s="185">
        <f>IF($BH$27+$BH$28&gt;0,$BH$28,"")</f>
      </c>
      <c r="AO16" s="189">
        <f>IF($BQ$17+$BQ$18&gt;0,$BQ$17,"")</f>
      </c>
      <c r="AP16" s="184" t="s">
        <v>5</v>
      </c>
      <c r="AQ16" s="185">
        <f>IF($BQ$17+$BQ$18&gt;0,$BQ$18,"")</f>
      </c>
      <c r="AR16" s="189">
        <f>IF($BK$17+$BK$18&gt;0,$BK$17,"")</f>
      </c>
      <c r="AS16" s="184" t="s">
        <v>5</v>
      </c>
      <c r="AT16" s="191">
        <f>IF($BK$17+$BK$18&gt;0,$BK$18,"")</f>
      </c>
      <c r="AU16" s="192">
        <f>SUM($K$16,$N$16,$Q$16,$T$16,$W$16,$Z$16,$AC$16,$AF$16,$AI$16,$AL$16,$AO$16,$AR$16)</f>
        <v>5</v>
      </c>
      <c r="AV16" s="193" t="s">
        <v>5</v>
      </c>
      <c r="AW16" s="194">
        <f>SUM($M$16,$P$16,$S$16,$V$16,$Y$16,$AB$16,$AE$16,$AH$16,$AK$16,$AN$16,$AQ$16,$AT$16)</f>
        <v>1</v>
      </c>
      <c r="AX16" s="195">
        <f>SUM(IF(K16="",0,K16-M16)+IF(N16="",0,N16-P16)+IF(Q16="",0,Q16-S16)+IF(T16="",0,T16-V16)+IF(W16="",0,W16-Y16)+IF(Z16="",0,Z16-AB16)+IF(AC16="",0,AC16-AE16)+IF(AI16="",0,AI16-AK16)+IF(AL16="",0,AL16-AN16)+IF(AO16="",0,AO16-AQ16)+IF(AR16="",0,AR16-AT16))</f>
        <v>4</v>
      </c>
      <c r="AY16" s="196">
        <f t="shared" si="5"/>
        <v>2</v>
      </c>
      <c r="AZ16" s="197" t="s">
        <v>5</v>
      </c>
      <c r="BA16" s="298">
        <f t="shared" si="6"/>
        <v>0</v>
      </c>
      <c r="BB16" s="299">
        <f t="shared" si="4"/>
        <v>2</v>
      </c>
      <c r="BC16" s="139"/>
      <c r="BD16" s="271"/>
      <c r="BE16" s="155"/>
      <c r="BF16" s="155"/>
      <c r="BG16" s="155"/>
      <c r="BH16" s="155"/>
      <c r="BI16" s="155"/>
      <c r="BJ16" s="155"/>
      <c r="BK16" s="155"/>
      <c r="BL16" s="272"/>
      <c r="BM16" s="272"/>
      <c r="BN16" s="272"/>
      <c r="BO16" s="272"/>
      <c r="BP16" s="272"/>
      <c r="BQ16" s="300"/>
      <c r="BR16" s="288"/>
      <c r="BS16" s="288"/>
      <c r="BT16" s="300"/>
      <c r="BU16" s="289"/>
    </row>
    <row r="17" spans="1:73" s="148" customFormat="1" ht="34.5" customHeight="1">
      <c r="A17" s="142"/>
      <c r="B17" s="157">
        <f t="shared" si="0"/>
        <v>9.0917</v>
      </c>
      <c r="C17" s="158">
        <f t="shared" si="1"/>
        <v>10</v>
      </c>
      <c r="D17" s="301" t="str">
        <f>$K$36</f>
        <v>ii</v>
      </c>
      <c r="E17" s="160">
        <f>$AX$17</f>
        <v>-1</v>
      </c>
      <c r="F17" s="161">
        <f>SUM($AY$17-$BA$17)</f>
        <v>-2</v>
      </c>
      <c r="G17" s="162">
        <f>SMALL($B$9:$B$20,9)</f>
        <v>9.0909</v>
      </c>
      <c r="H17" s="210">
        <f t="shared" si="2"/>
        <v>9</v>
      </c>
      <c r="I17" s="163" t="str">
        <f t="shared" si="3"/>
        <v>aa</v>
      </c>
      <c r="J17" s="302" t="str">
        <f>$K$36</f>
        <v>ii</v>
      </c>
      <c r="K17" s="183">
        <f>IF($BN$36+$BN$37&gt;0,$BN$37,"")</f>
      </c>
      <c r="L17" s="184" t="s">
        <v>5</v>
      </c>
      <c r="M17" s="185">
        <f>IF($BN$36+$BN$37&gt;0,$BN$36,"")</f>
      </c>
      <c r="N17" s="189">
        <f>IF($BE$39+$BE$40&gt;0,$BE$40,"")</f>
      </c>
      <c r="O17" s="184" t="s">
        <v>5</v>
      </c>
      <c r="P17" s="185">
        <f>IF($BE$39+$BE$40&gt;0,$BE$39,"")</f>
      </c>
      <c r="Q17" s="189">
        <f>IF($BN$14+$BN$15&gt;0,$BN$15,"")</f>
      </c>
      <c r="R17" s="184" t="s">
        <v>5</v>
      </c>
      <c r="S17" s="185">
        <f>IF($BN$14+$BN$15&gt;0,$BN$14,"")</f>
      </c>
      <c r="T17" s="189">
        <f>IF($BE$17+$BE$18&gt;0,$BE$18,"")</f>
        <v>2</v>
      </c>
      <c r="U17" s="184" t="s">
        <v>5</v>
      </c>
      <c r="V17" s="185">
        <f>IF($BE$17+$BE$18&gt;0,$BE$17,"")</f>
        <v>3</v>
      </c>
      <c r="W17" s="189">
        <f>IF($BK$30+$BK$31&gt;0,$BK$31,"")</f>
      </c>
      <c r="X17" s="184" t="s">
        <v>5</v>
      </c>
      <c r="Y17" s="185">
        <f>IF($BK$30+$BK$31&gt;0,$BK$30,"")</f>
      </c>
      <c r="Z17" s="189">
        <f>IF($BT$20+$BT$21&gt;0,$BT$21,"")</f>
      </c>
      <c r="AA17" s="184" t="s">
        <v>5</v>
      </c>
      <c r="AB17" s="185">
        <f>IF($BT$20+$BT$21&gt;0,$BT$20,"")</f>
      </c>
      <c r="AC17" s="189">
        <f>IF($BK$8+$BK$9&gt;0,$BK$9,"")</f>
      </c>
      <c r="AD17" s="184" t="s">
        <v>5</v>
      </c>
      <c r="AE17" s="185">
        <f>IF($BK$8+$BK$9&gt;0,$BK$8,"")</f>
      </c>
      <c r="AF17" s="189">
        <f>IF($BQ$30+$BQ$31&gt;0,$BQ$31,"")</f>
      </c>
      <c r="AG17" s="184" t="s">
        <v>5</v>
      </c>
      <c r="AH17" s="185">
        <f>IF($BQ$30+$BQ$31&gt;0,$BQ$30,"")</f>
      </c>
      <c r="AI17" s="186"/>
      <c r="AJ17" s="187"/>
      <c r="AK17" s="188"/>
      <c r="AL17" s="189">
        <f>IF($BQ$23+$BQ$24&gt;0,$BQ$23,"")</f>
      </c>
      <c r="AM17" s="184" t="s">
        <v>5</v>
      </c>
      <c r="AN17" s="185">
        <f>IF($BQ$23+$BQ$24&gt;0,$BQ$24,"")</f>
      </c>
      <c r="AO17" s="189">
        <f>IF($BH$8+$BH$9&gt;0,$BH$8,"")</f>
      </c>
      <c r="AP17" s="184" t="s">
        <v>5</v>
      </c>
      <c r="AQ17" s="185">
        <f>IF($BH$8+$BH$9&gt;0,$BH$9,"")</f>
      </c>
      <c r="AR17" s="189">
        <f>IF($BH$33+$BH$34&gt;0,$BH$33,"")</f>
      </c>
      <c r="AS17" s="184" t="s">
        <v>5</v>
      </c>
      <c r="AT17" s="191">
        <f>IF($BH$33+$BH$34&gt;0,$BH$34,"")</f>
      </c>
      <c r="AU17" s="192">
        <f>SUM($K$17,$N$17,$Q$17,$T$17,$W$17,$Z$17,$AC$17,$AF$17,$AI$17,$AL$17,$AO$17,$AR$17)</f>
        <v>2</v>
      </c>
      <c r="AV17" s="193" t="s">
        <v>5</v>
      </c>
      <c r="AW17" s="194">
        <f>SUM($M$17,$P$17,$S$17,$V$17,$Y$17,$AB$17,$AE$17,$AH$17,$AK$17,$AN$17,$AQ$17,$AT$17)</f>
        <v>3</v>
      </c>
      <c r="AX17" s="195">
        <f>SUM(IF(K17="",0,K17-M17)+IF(N17="",0,N17-P17)+IF(Q17="",0,Q17-S17)+IF(T17="",0,T17-V17)+IF(W17="",0,W17-Y17)+IF(Z17="",0,Z17-AB17)+IF(AC17="",0,AC17-AE17)+IF(AF17="",0,AF17-AH17)+IF(AL17="",0,AL17-AN17)+IF(AO17="",0,AO17-AQ17)+IF(AR17="",0,AR17-AT17))</f>
        <v>-1</v>
      </c>
      <c r="AY17" s="196">
        <f t="shared" si="5"/>
        <v>0</v>
      </c>
      <c r="AZ17" s="197" t="s">
        <v>5</v>
      </c>
      <c r="BA17" s="298">
        <f t="shared" si="6"/>
        <v>2</v>
      </c>
      <c r="BB17" s="299">
        <f t="shared" si="4"/>
        <v>10</v>
      </c>
      <c r="BC17" s="139"/>
      <c r="BD17" s="303" t="str">
        <f>$K$28</f>
        <v>dd</v>
      </c>
      <c r="BE17" s="304">
        <v>3</v>
      </c>
      <c r="BF17" s="155"/>
      <c r="BG17" s="303" t="str">
        <f>$K$24</f>
        <v>bb</v>
      </c>
      <c r="BH17" s="304"/>
      <c r="BI17" s="155"/>
      <c r="BJ17" s="303" t="str">
        <f>$K$34</f>
        <v>hh</v>
      </c>
      <c r="BK17" s="304"/>
      <c r="BL17" s="272"/>
      <c r="BM17" s="303" t="str">
        <f>$K$24</f>
        <v>bb</v>
      </c>
      <c r="BN17" s="304"/>
      <c r="BO17" s="272"/>
      <c r="BP17" s="303" t="str">
        <f>$K$34</f>
        <v>hh</v>
      </c>
      <c r="BQ17" s="305"/>
      <c r="BR17" s="288"/>
      <c r="BS17" s="303" t="str">
        <f>$K$30</f>
        <v>ee</v>
      </c>
      <c r="BT17" s="305"/>
      <c r="BU17" s="289"/>
    </row>
    <row r="18" spans="1:73" s="148" customFormat="1" ht="34.5" customHeight="1" thickBot="1">
      <c r="A18" s="142"/>
      <c r="B18" s="157">
        <f t="shared" si="0"/>
        <v>5.0518</v>
      </c>
      <c r="C18" s="158">
        <f t="shared" si="1"/>
        <v>8</v>
      </c>
      <c r="D18" s="301" t="str">
        <f>$K$37</f>
        <v>jj</v>
      </c>
      <c r="E18" s="160">
        <f>$AX$18</f>
        <v>0</v>
      </c>
      <c r="F18" s="161">
        <f>SUM($AY$18-$BA$18)</f>
        <v>0</v>
      </c>
      <c r="G18" s="162">
        <f>SMALL($B$9:$B$20,10)</f>
        <v>9.0917</v>
      </c>
      <c r="H18" s="210">
        <f t="shared" si="2"/>
        <v>10</v>
      </c>
      <c r="I18" s="163" t="str">
        <f t="shared" si="3"/>
        <v>ii</v>
      </c>
      <c r="J18" s="164" t="str">
        <f>$K$37</f>
        <v>jj</v>
      </c>
      <c r="K18" s="183">
        <f>IF($BE$30+$BE$31&gt;0,$BE$31,"")</f>
      </c>
      <c r="L18" s="184" t="s">
        <v>5</v>
      </c>
      <c r="M18" s="185">
        <f>IF($BE$30+$BE$31&gt;0,$BE$30,"")</f>
      </c>
      <c r="N18" s="189">
        <f>IF($BN$17+$BN$18&gt;0,$BN$18,"")</f>
      </c>
      <c r="O18" s="184" t="s">
        <v>5</v>
      </c>
      <c r="P18" s="185">
        <f>IF($BN$17+$BN$18&gt;0,$BN$17,"")</f>
      </c>
      <c r="Q18" s="189">
        <f>IF($BE$14+$BE$15&gt;0,$BE$15,"")</f>
        <v>4</v>
      </c>
      <c r="R18" s="184" t="s">
        <v>5</v>
      </c>
      <c r="S18" s="185">
        <f>IF($BE$14+$BE$15&gt;0,$BE$14,"")</f>
        <v>4</v>
      </c>
      <c r="T18" s="189">
        <f>IF($BK$33+$BK$34&gt;0,$BK$34,"")</f>
      </c>
      <c r="U18" s="184" t="s">
        <v>5</v>
      </c>
      <c r="V18" s="185">
        <f>IF($BK$33+$BK$34&gt;0,$BK$33,"")</f>
      </c>
      <c r="W18" s="189">
        <f>IF($BT$17+$BT$18&gt;0,$BT$18,"")</f>
      </c>
      <c r="X18" s="184" t="s">
        <v>5</v>
      </c>
      <c r="Y18" s="185">
        <f>IF($BT$17+$BT$18&gt;0,$BT$17,"")</f>
      </c>
      <c r="Z18" s="189">
        <f>IF($BK$23+$BK$24&gt;0,$BK$24,"")</f>
      </c>
      <c r="AA18" s="184" t="s">
        <v>5</v>
      </c>
      <c r="AB18" s="185">
        <f>IF($BK$23+$BK$24&gt;0,$BK$23,"")</f>
      </c>
      <c r="AC18" s="189">
        <f>IF($BQ$39+$BQ$40&gt;0,$BQ$40,"")</f>
      </c>
      <c r="AD18" s="184" t="s">
        <v>5</v>
      </c>
      <c r="AE18" s="185">
        <f>IF($BQ$39+$BQ$40&gt;0,$BQ$39,"")</f>
      </c>
      <c r="AF18" s="189">
        <f>IF($BH$27+$BH$28&gt;0,$BH$28,"")</f>
      </c>
      <c r="AG18" s="184" t="s">
        <v>5</v>
      </c>
      <c r="AH18" s="185">
        <f>IF($BH$27+$BH$28&gt;0,$BH$27,"")</f>
      </c>
      <c r="AI18" s="189">
        <f>IF($BQ$23+$BQ$24&gt;0,$BQ$24,"")</f>
      </c>
      <c r="AJ18" s="184" t="s">
        <v>5</v>
      </c>
      <c r="AK18" s="185">
        <f>IF($BQ$23+$BQ$24&gt;0,$BQ$23,"")</f>
      </c>
      <c r="AL18" s="186"/>
      <c r="AM18" s="187"/>
      <c r="AN18" s="188"/>
      <c r="AO18" s="189">
        <f>IF($BN$39+$BN$40&gt;0,$BN$39,"")</f>
      </c>
      <c r="AP18" s="184" t="s">
        <v>5</v>
      </c>
      <c r="AQ18" s="185">
        <f>IF($BN$39+$BN$40&gt;0,$BN$40,"")</f>
      </c>
      <c r="AR18" s="189">
        <f>IF($BH$11+$BH$12&gt;0,$BH$11,"")</f>
      </c>
      <c r="AS18" s="184" t="s">
        <v>5</v>
      </c>
      <c r="AT18" s="191">
        <f>IF($BH$11+$BH$12&gt;0,$BH$12,"")</f>
      </c>
      <c r="AU18" s="192">
        <f>SUM($K$18,$N$18,$Q$18,$T$18,$W$18,$Z$18,$AC$18,$AF$18,$AI$18,$AL$18,$AO$18,$AR$18)</f>
        <v>4</v>
      </c>
      <c r="AV18" s="193" t="s">
        <v>5</v>
      </c>
      <c r="AW18" s="194">
        <f>SUM($M$18,$P$18,$S$18,$V$18,$Y$18,$AB$18,$AE$18,$AH$18,$AK$18,$AN$18,$AQ$18,$AT$18)</f>
        <v>4</v>
      </c>
      <c r="AX18" s="195">
        <f>SUM(IF(K18="",0,K18-M18)+IF(N18="",0,N18-P18)+IF(Q18="",0,Q18-S18)+IF(T18="",0,T18-V18)+IF(W18="",0,W18-Y18)+IF(Z18="",0,Z18-AB18)+IF(AC18="",0,AC18-AE18)+IF(AF18="",0,AF18-AH18)+IF(AI18="",0,AI18-AK18)+IF(AO18="",0,AO18-AQ18)+IF(AR18="",0,AR18-AT18))</f>
        <v>0</v>
      </c>
      <c r="AY18" s="196">
        <f t="shared" si="5"/>
        <v>1</v>
      </c>
      <c r="AZ18" s="197" t="s">
        <v>5</v>
      </c>
      <c r="BA18" s="298">
        <f t="shared" si="6"/>
        <v>1</v>
      </c>
      <c r="BB18" s="299">
        <f t="shared" si="4"/>
        <v>8</v>
      </c>
      <c r="BC18" s="139"/>
      <c r="BD18" s="306" t="str">
        <f>$K$36</f>
        <v>ii</v>
      </c>
      <c r="BE18" s="307">
        <v>2</v>
      </c>
      <c r="BF18" s="155"/>
      <c r="BG18" s="306" t="str">
        <f>$K$33</f>
        <v>gg</v>
      </c>
      <c r="BH18" s="307"/>
      <c r="BI18" s="155"/>
      <c r="BJ18" s="306" t="str">
        <f>$K$40</f>
        <v>ll</v>
      </c>
      <c r="BK18" s="307"/>
      <c r="BL18" s="272"/>
      <c r="BM18" s="306" t="str">
        <f>$K$37</f>
        <v>jj</v>
      </c>
      <c r="BN18" s="307"/>
      <c r="BO18" s="272"/>
      <c r="BP18" s="306" t="str">
        <f>$K$39</f>
        <v>kk</v>
      </c>
      <c r="BQ18" s="308"/>
      <c r="BR18" s="288"/>
      <c r="BS18" s="306" t="str">
        <f>$K$37</f>
        <v>jj</v>
      </c>
      <c r="BT18" s="308"/>
      <c r="BU18" s="289"/>
    </row>
    <row r="19" spans="1:73" s="148" customFormat="1" ht="34.5" customHeight="1">
      <c r="A19" s="142"/>
      <c r="B19" s="157">
        <f t="shared" si="0"/>
        <v>9.111899999999999</v>
      </c>
      <c r="C19" s="158">
        <f t="shared" si="1"/>
        <v>12</v>
      </c>
      <c r="D19" s="301" t="str">
        <f>$K$39</f>
        <v>kk</v>
      </c>
      <c r="E19" s="160">
        <f>$AX$19</f>
        <v>-4</v>
      </c>
      <c r="F19" s="161">
        <f>SUM($AY$19-$BA$19)</f>
        <v>-2</v>
      </c>
      <c r="G19" s="162">
        <f>SMALL($B$9:$B$20,11)</f>
        <v>9.1113</v>
      </c>
      <c r="H19" s="210">
        <f t="shared" si="2"/>
        <v>11</v>
      </c>
      <c r="I19" s="163" t="str">
        <f t="shared" si="3"/>
        <v>ee</v>
      </c>
      <c r="J19" s="164" t="str">
        <f>$K$39</f>
        <v>kk</v>
      </c>
      <c r="K19" s="183">
        <f>IF($BN$20+$BN$21&gt;0,$BN$21,"")</f>
      </c>
      <c r="L19" s="184" t="s">
        <v>5</v>
      </c>
      <c r="M19" s="185">
        <f>IF($BN$20+$BN$21&gt;0,$BN$20,"")</f>
      </c>
      <c r="N19" s="189">
        <f>IF($BE$23+$BE$24&gt;0,$BE$24,"")</f>
        <v>2</v>
      </c>
      <c r="O19" s="184" t="s">
        <v>5</v>
      </c>
      <c r="P19" s="185">
        <f>IF($BE$23+$BE$24&gt;0,$BE$23,"")</f>
        <v>6</v>
      </c>
      <c r="Q19" s="189">
        <f>IF($BK$36+$BK$37&gt;0,$BK$37,"")</f>
      </c>
      <c r="R19" s="184" t="s">
        <v>5</v>
      </c>
      <c r="S19" s="185">
        <f>IF($BK$36+$BK$37&gt;0,$BK$36,"")</f>
      </c>
      <c r="T19" s="189">
        <f>IF($BT$11+$BT$12&gt;0,$BT$12,"")</f>
      </c>
      <c r="U19" s="184" t="s">
        <v>5</v>
      </c>
      <c r="V19" s="185">
        <f>IF($BT$11+$BT$12&gt;0,$BT$11,"")</f>
      </c>
      <c r="W19" s="189">
        <f>IF($BK$14+$BK$15&gt;0,$BK$15,"")</f>
      </c>
      <c r="X19" s="184" t="s">
        <v>5</v>
      </c>
      <c r="Y19" s="185">
        <f>IF($BK$14+$BK$15&gt;0,$BK$14,"")</f>
      </c>
      <c r="Z19" s="189">
        <f>IF($BQ$33+$BQ$34&gt;0,$BQ$34,"")</f>
      </c>
      <c r="AA19" s="184" t="s">
        <v>5</v>
      </c>
      <c r="AB19" s="185">
        <f>IF($BQ$33+$BQ$34&gt;0,$BQ$33,"")</f>
      </c>
      <c r="AC19" s="189">
        <f>IF($BH$30+$BH$31&gt;0,$BH$31,"")</f>
      </c>
      <c r="AD19" s="184" t="s">
        <v>5</v>
      </c>
      <c r="AE19" s="185">
        <f>IF($BH$30+$BH$31&gt;0,$BH$30,"")</f>
      </c>
      <c r="AF19" s="189">
        <f>IF($BQ$17+$BQ$18&gt;0,$BQ$18,"")</f>
      </c>
      <c r="AG19" s="184" t="s">
        <v>5</v>
      </c>
      <c r="AH19" s="185">
        <f>IF($BQ$17+$BQ$18&gt;0,$BQ$17,"")</f>
      </c>
      <c r="AI19" s="189">
        <f>IF($BH$8+$BH$9&gt;0,$BH$9,"")</f>
      </c>
      <c r="AJ19" s="184" t="s">
        <v>5</v>
      </c>
      <c r="AK19" s="185">
        <f>IF($BH$8+$BH$9&gt;0,$BH$8,"")</f>
      </c>
      <c r="AL19" s="189">
        <f>IF($BN$39+$BN$40&gt;0,$BN$40,"")</f>
      </c>
      <c r="AM19" s="184" t="s">
        <v>5</v>
      </c>
      <c r="AN19" s="185">
        <f>IF($BN$39+$BN$40&gt;0,$BN$39,"")</f>
      </c>
      <c r="AO19" s="186"/>
      <c r="AP19" s="187"/>
      <c r="AQ19" s="188"/>
      <c r="AR19" s="189">
        <f>IF($BE$27+$BE$28&gt;0,$BE$27,"")</f>
      </c>
      <c r="AS19" s="184" t="s">
        <v>5</v>
      </c>
      <c r="AT19" s="191">
        <f>IF($BE$27+$BE$28&gt;0,$BE$28,"")</f>
      </c>
      <c r="AU19" s="192">
        <f>SUM($K$19,$N$19,$Q$19,$T$19,$W$19,$Z$19,$AC$19,$AF$19,$AI$19,$AL$19,$AO$19,$AR$19)</f>
        <v>2</v>
      </c>
      <c r="AV19" s="193" t="s">
        <v>5</v>
      </c>
      <c r="AW19" s="194">
        <f>SUM($M$19,$P$19,$S$19,$V$19,$Y$19,$AB$19,$AE$19,$AH$19,$AK$19,$AN$19,$AQ$19,$AT$19)</f>
        <v>6</v>
      </c>
      <c r="AX19" s="195">
        <f>SUM(IF(K19="",0,K19-M19)+IF(N19="",0,N19-P19)+IF(Q19="",0,Q19-S19)+IF(T19="",0,T19-V19)+IF(W19="",0,W19-Y19)+IF(Z19="",0,Z19-AB19)+IF(AC19="",0,AC19-AE19)+IF(AF19="",0,AF19-AH19)+IF(AI19="",0,AI19-AK19)+IF(AL19="",0,AL19-AN19)+IF(AR19="",0,AR19-AT19))</f>
        <v>-4</v>
      </c>
      <c r="AY19" s="196">
        <f t="shared" si="5"/>
        <v>0</v>
      </c>
      <c r="AZ19" s="197" t="s">
        <v>5</v>
      </c>
      <c r="BA19" s="298">
        <f t="shared" si="6"/>
        <v>2</v>
      </c>
      <c r="BB19" s="299">
        <f t="shared" si="4"/>
        <v>12</v>
      </c>
      <c r="BC19" s="139"/>
      <c r="BD19" s="271"/>
      <c r="BE19" s="155"/>
      <c r="BF19" s="155"/>
      <c r="BG19" s="155"/>
      <c r="BH19" s="155"/>
      <c r="BI19" s="155"/>
      <c r="BJ19" s="155"/>
      <c r="BK19" s="155"/>
      <c r="BL19" s="272"/>
      <c r="BM19" s="272"/>
      <c r="BN19" s="272"/>
      <c r="BO19" s="272"/>
      <c r="BP19" s="272"/>
      <c r="BQ19" s="300"/>
      <c r="BR19" s="288"/>
      <c r="BS19" s="288"/>
      <c r="BT19" s="300"/>
      <c r="BU19" s="289"/>
    </row>
    <row r="20" spans="1:73" s="148" customFormat="1" ht="34.5" customHeight="1" thickBot="1">
      <c r="A20" s="142"/>
      <c r="B20" s="309">
        <f t="shared" si="0"/>
        <v>1.032</v>
      </c>
      <c r="C20" s="310">
        <f t="shared" si="1"/>
        <v>4</v>
      </c>
      <c r="D20" s="311" t="str">
        <f>$K$40</f>
        <v>ll</v>
      </c>
      <c r="E20" s="312">
        <f>$AX$20</f>
        <v>1</v>
      </c>
      <c r="F20" s="310">
        <f>SUM($AY$20-$BA$20)</f>
        <v>2</v>
      </c>
      <c r="G20" s="313">
        <f>SMALL($B$9:$B$20,12)</f>
        <v>9.111899999999999</v>
      </c>
      <c r="H20" s="314">
        <f t="shared" si="2"/>
        <v>12</v>
      </c>
      <c r="I20" s="315" t="str">
        <f t="shared" si="3"/>
        <v>kk</v>
      </c>
      <c r="J20" s="316" t="str">
        <f>$K$40</f>
        <v>ll</v>
      </c>
      <c r="K20" s="212">
        <f>IF($BE$8+$BE$9&gt;0,$BE$9,"")</f>
        <v>3</v>
      </c>
      <c r="L20" s="213" t="s">
        <v>5</v>
      </c>
      <c r="M20" s="214">
        <f>IF($BE$8+$BE$9&gt;0,$BE$8,"")</f>
        <v>2</v>
      </c>
      <c r="N20" s="215">
        <f>IF($BT$14+$BT$15&gt;0,$BT$15,"")</f>
      </c>
      <c r="O20" s="213" t="s">
        <v>5</v>
      </c>
      <c r="P20" s="214">
        <f>IF($BT$14+$BT$15&gt;0,$BT$14,"")</f>
      </c>
      <c r="Q20" s="215">
        <f>IF($BQ$36+$BQ$37&gt;0,$BQ$37,"")</f>
      </c>
      <c r="R20" s="213" t="s">
        <v>5</v>
      </c>
      <c r="S20" s="214">
        <f>IF($BQ$36+$BQ$37&gt;0,$BQ$36,"")</f>
      </c>
      <c r="T20" s="215">
        <f>IF($BQ$20+$BQ$21&gt;0,$BQ$21,"")</f>
      </c>
      <c r="U20" s="213" t="s">
        <v>5</v>
      </c>
      <c r="V20" s="214">
        <f>IF($BQ$20+$BQ$21&gt;0,$BQ$20,"")</f>
      </c>
      <c r="W20" s="215">
        <f>IF($BN$30+$BN$31&gt;0,$BN$31,"")</f>
      </c>
      <c r="X20" s="213" t="s">
        <v>5</v>
      </c>
      <c r="Y20" s="214">
        <f>IF($BN$30+$BN$31&gt;0,$BN$30,"")</f>
      </c>
      <c r="Z20" s="215">
        <f>IF($BN$23+$BN$24&gt;0,$BN$24,"")</f>
      </c>
      <c r="AA20" s="213" t="s">
        <v>5</v>
      </c>
      <c r="AB20" s="214">
        <f>IF($BN$23+$BN$24&gt;0,$BN$23,"")</f>
      </c>
      <c r="AC20" s="215">
        <f>IF($BK$39+$BK$40&gt;0,$BK$40,"")</f>
      </c>
      <c r="AD20" s="213" t="s">
        <v>5</v>
      </c>
      <c r="AE20" s="214">
        <f>IF($BK$39+$BK$40&gt;0,$BK$39,"")</f>
      </c>
      <c r="AF20" s="215">
        <f>IF($BK$17+$BK$18&gt;0,$BK$18,"")</f>
      </c>
      <c r="AG20" s="213" t="s">
        <v>5</v>
      </c>
      <c r="AH20" s="214">
        <f>IF($BK$17+$BK$18&gt;0,$BK$17,"")</f>
      </c>
      <c r="AI20" s="215">
        <f>IF($BH$33+$BH$34&gt;0,$BH$34,"")</f>
      </c>
      <c r="AJ20" s="213" t="s">
        <v>5</v>
      </c>
      <c r="AK20" s="214">
        <f>IF($BH$33+$BH$34&gt;0,$BH$33,"")</f>
      </c>
      <c r="AL20" s="215">
        <f>IF($BH$11+$BH$12&gt;0,$BH$12,"")</f>
      </c>
      <c r="AM20" s="213" t="s">
        <v>5</v>
      </c>
      <c r="AN20" s="214">
        <f>IF($BH$11+$BH$12&gt;0,$BH$11,"")</f>
      </c>
      <c r="AO20" s="215">
        <f>IF($BE$27+$BE$28&gt;0,$BE$28,"")</f>
      </c>
      <c r="AP20" s="213" t="s">
        <v>5</v>
      </c>
      <c r="AQ20" s="214">
        <f>IF($BE$27+$BE$28&gt;0,$BE$27,"")</f>
      </c>
      <c r="AR20" s="217"/>
      <c r="AS20" s="218"/>
      <c r="AT20" s="219"/>
      <c r="AU20" s="220">
        <f>SUM($K$20,$N$20,$Q$20,$T$20,$W$20,$Z$20,$AC$20,$AF$20,$AI$20,$AL$20,$AO$20,$AR$20)</f>
        <v>3</v>
      </c>
      <c r="AV20" s="221" t="s">
        <v>5</v>
      </c>
      <c r="AW20" s="222">
        <f>SUM($M$20,$P$20,$S$20,$V$20,$Y$20,$AB$20,$AE$20,$AH$20,$AK$20,$AN$20,$AQ$20,$AT$20)</f>
        <v>2</v>
      </c>
      <c r="AX20" s="223">
        <f>SUM(IF(K20="",0,K20-M20)+IF(N20="",0,N20-P20)+IF(Q20="",0,Q20-S20)+IF(T20="",0,T20-V20)+IF(W20="",0,W20-Y20)+IF(Z20="",0,Z20-AB20)+IF(AC20="",0,AC20-AE20)+IF(AF20="",0,AF20-AH20)+IF(AI20="",0,AI20-AK20)+IF(AL20="",0,AL20-AN20)+IF(AO20="",0,AO20-AQ20))</f>
        <v>1</v>
      </c>
      <c r="AY20" s="224">
        <f t="shared" si="5"/>
        <v>2</v>
      </c>
      <c r="AZ20" s="225" t="s">
        <v>5</v>
      </c>
      <c r="BA20" s="317">
        <f t="shared" si="6"/>
        <v>0</v>
      </c>
      <c r="BB20" s="299">
        <f t="shared" si="4"/>
        <v>4</v>
      </c>
      <c r="BC20" s="139"/>
      <c r="BD20" s="153" t="str">
        <f>$K$30</f>
        <v>ee</v>
      </c>
      <c r="BE20" s="154">
        <v>1</v>
      </c>
      <c r="BF20" s="155"/>
      <c r="BG20" s="269" t="str">
        <f>$K$27</f>
        <v>cc</v>
      </c>
      <c r="BH20" s="154"/>
      <c r="BI20" s="155"/>
      <c r="BJ20" s="153" t="str">
        <f>$K$23</f>
        <v>aa</v>
      </c>
      <c r="BK20" s="154"/>
      <c r="BL20" s="249"/>
      <c r="BM20" s="153" t="str">
        <f>$K$23</f>
        <v>aa</v>
      </c>
      <c r="BN20" s="154"/>
      <c r="BO20" s="291"/>
      <c r="BP20" s="292" t="str">
        <f>$K$28</f>
        <v>dd</v>
      </c>
      <c r="BQ20" s="293"/>
      <c r="BR20" s="288"/>
      <c r="BS20" s="292" t="str">
        <f>$K$31</f>
        <v>ff</v>
      </c>
      <c r="BT20" s="293"/>
      <c r="BU20" s="289"/>
    </row>
    <row r="21" spans="1:73" s="148" customFormat="1" ht="34.5" customHeight="1" thickBot="1">
      <c r="A21" s="142"/>
      <c r="B21" s="137"/>
      <c r="C21" s="137"/>
      <c r="D21" s="137"/>
      <c r="E21" s="137"/>
      <c r="F21" s="137"/>
      <c r="G21" s="137"/>
      <c r="H21" s="137"/>
      <c r="I21" s="137"/>
      <c r="J21" s="140"/>
      <c r="K21" s="228"/>
      <c r="L21" s="228"/>
      <c r="M21" s="141"/>
      <c r="N21" s="141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229"/>
      <c r="AG21" s="229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229"/>
      <c r="AZ21" s="229"/>
      <c r="BA21" s="229"/>
      <c r="BB21" s="229"/>
      <c r="BC21" s="144"/>
      <c r="BD21" s="181" t="str">
        <f>$K$34</f>
        <v>hh</v>
      </c>
      <c r="BE21" s="182">
        <v>5</v>
      </c>
      <c r="BF21" s="155"/>
      <c r="BG21" s="262" t="str">
        <f>$K$31</f>
        <v>ff</v>
      </c>
      <c r="BH21" s="182"/>
      <c r="BI21" s="156"/>
      <c r="BJ21" s="181" t="str">
        <f>$K$28</f>
        <v>dd</v>
      </c>
      <c r="BK21" s="182"/>
      <c r="BL21" s="249"/>
      <c r="BM21" s="234" t="str">
        <f>$K$39</f>
        <v>kk</v>
      </c>
      <c r="BN21" s="182"/>
      <c r="BO21" s="291"/>
      <c r="BP21" s="296" t="str">
        <f>$K$40</f>
        <v>ll</v>
      </c>
      <c r="BQ21" s="297"/>
      <c r="BR21" s="288"/>
      <c r="BS21" s="296" t="str">
        <f>$K$36</f>
        <v>ii</v>
      </c>
      <c r="BT21" s="297"/>
      <c r="BU21" s="289"/>
    </row>
    <row r="22" spans="1:73" s="148" customFormat="1" ht="34.5" customHeight="1" thickBot="1">
      <c r="A22" s="142"/>
      <c r="B22" s="137"/>
      <c r="C22" s="137"/>
      <c r="D22" s="137"/>
      <c r="E22" s="137"/>
      <c r="F22" s="137"/>
      <c r="G22" s="137"/>
      <c r="H22" s="137"/>
      <c r="I22" s="137"/>
      <c r="J22" s="133"/>
      <c r="K22" s="133"/>
      <c r="L22" s="133"/>
      <c r="M22" s="133"/>
      <c r="N22" s="133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318"/>
      <c r="AG22" s="318"/>
      <c r="AH22" s="318"/>
      <c r="AI22" s="617" t="s">
        <v>6</v>
      </c>
      <c r="AJ22" s="618"/>
      <c r="AK22" s="618"/>
      <c r="AL22" s="618"/>
      <c r="AM22" s="618"/>
      <c r="AN22" s="618"/>
      <c r="AO22" s="618"/>
      <c r="AP22" s="618"/>
      <c r="AQ22" s="618"/>
      <c r="AR22" s="618"/>
      <c r="AS22" s="618"/>
      <c r="AT22" s="618"/>
      <c r="AU22" s="318"/>
      <c r="AV22" s="318"/>
      <c r="AW22" s="318"/>
      <c r="AX22" s="318"/>
      <c r="AY22" s="230"/>
      <c r="AZ22" s="230"/>
      <c r="BA22" s="230"/>
      <c r="BB22" s="231"/>
      <c r="BC22" s="229"/>
      <c r="BD22" s="271"/>
      <c r="BE22" s="155"/>
      <c r="BF22" s="155"/>
      <c r="BG22" s="206"/>
      <c r="BH22" s="206"/>
      <c r="BI22" s="155"/>
      <c r="BJ22" s="206"/>
      <c r="BK22" s="206"/>
      <c r="BL22" s="266"/>
      <c r="BM22" s="266"/>
      <c r="BN22" s="266"/>
      <c r="BO22" s="266"/>
      <c r="BP22" s="266"/>
      <c r="BQ22" s="300"/>
      <c r="BR22" s="288"/>
      <c r="BS22" s="288"/>
      <c r="BT22" s="300"/>
      <c r="BU22" s="289"/>
    </row>
    <row r="23" spans="1:73" s="148" customFormat="1" ht="34.5" customHeight="1" thickBot="1">
      <c r="A23" s="142"/>
      <c r="B23" s="137"/>
      <c r="C23" s="137"/>
      <c r="D23" s="137"/>
      <c r="E23" s="137"/>
      <c r="F23" s="137"/>
      <c r="G23" s="137"/>
      <c r="H23" s="137"/>
      <c r="I23" s="137"/>
      <c r="J23" s="232" t="s">
        <v>7</v>
      </c>
      <c r="K23" s="589" t="s">
        <v>8</v>
      </c>
      <c r="L23" s="590"/>
      <c r="M23" s="590"/>
      <c r="N23" s="590"/>
      <c r="O23" s="590"/>
      <c r="P23" s="590"/>
      <c r="Q23" s="590"/>
      <c r="R23" s="587"/>
      <c r="S23" s="609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319"/>
      <c r="AG23" s="319"/>
      <c r="AH23" s="319"/>
      <c r="AI23" s="582" t="str">
        <f>$I$9</f>
        <v>bb</v>
      </c>
      <c r="AJ23" s="583"/>
      <c r="AK23" s="583"/>
      <c r="AL23" s="583"/>
      <c r="AM23" s="583"/>
      <c r="AN23" s="583"/>
      <c r="AO23" s="583"/>
      <c r="AP23" s="583"/>
      <c r="AQ23" s="583"/>
      <c r="AR23" s="583"/>
      <c r="AS23" s="583"/>
      <c r="AT23" s="584"/>
      <c r="AU23" s="319"/>
      <c r="AV23" s="319"/>
      <c r="AW23" s="319"/>
      <c r="AX23" s="319"/>
      <c r="AY23" s="233"/>
      <c r="AZ23" s="233"/>
      <c r="BA23" s="233"/>
      <c r="BB23" s="233"/>
      <c r="BC23" s="144"/>
      <c r="BD23" s="269" t="str">
        <f>$K$24</f>
        <v>bb</v>
      </c>
      <c r="BE23" s="154">
        <v>6</v>
      </c>
      <c r="BF23" s="206"/>
      <c r="BG23" s="153" t="str">
        <f>$K$28</f>
        <v>dd</v>
      </c>
      <c r="BH23" s="154"/>
      <c r="BI23" s="206"/>
      <c r="BJ23" s="153" t="str">
        <f>$K$31</f>
        <v>ff</v>
      </c>
      <c r="BK23" s="154"/>
      <c r="BL23" s="249"/>
      <c r="BM23" s="153" t="str">
        <f>$K$31</f>
        <v>ff</v>
      </c>
      <c r="BN23" s="154"/>
      <c r="BO23" s="291"/>
      <c r="BP23" s="292" t="str">
        <f>$K$36</f>
        <v>ii</v>
      </c>
      <c r="BQ23" s="293"/>
      <c r="BR23" s="288"/>
      <c r="BS23" s="292" t="str">
        <f>$K$33</f>
        <v>gg</v>
      </c>
      <c r="BT23" s="293"/>
      <c r="BU23" s="289"/>
    </row>
    <row r="24" spans="1:73" s="148" customFormat="1" ht="34.5" customHeight="1" thickBot="1">
      <c r="A24" s="142"/>
      <c r="B24" s="137"/>
      <c r="C24" s="137"/>
      <c r="D24" s="137"/>
      <c r="E24" s="137"/>
      <c r="F24" s="137"/>
      <c r="G24" s="137"/>
      <c r="H24" s="137"/>
      <c r="I24" s="137"/>
      <c r="J24" s="232" t="s">
        <v>10</v>
      </c>
      <c r="K24" s="585" t="s">
        <v>11</v>
      </c>
      <c r="L24" s="586"/>
      <c r="M24" s="586"/>
      <c r="N24" s="586"/>
      <c r="O24" s="586"/>
      <c r="P24" s="586"/>
      <c r="Q24" s="586"/>
      <c r="R24" s="587"/>
      <c r="S24" s="609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619" t="s">
        <v>44</v>
      </c>
      <c r="AG24" s="620"/>
      <c r="AH24" s="621"/>
      <c r="AI24" s="582" t="str">
        <f>$I$10</f>
        <v>hh</v>
      </c>
      <c r="AJ24" s="583"/>
      <c r="AK24" s="583"/>
      <c r="AL24" s="583"/>
      <c r="AM24" s="583"/>
      <c r="AN24" s="583"/>
      <c r="AO24" s="583"/>
      <c r="AP24" s="583"/>
      <c r="AQ24" s="583"/>
      <c r="AR24" s="583"/>
      <c r="AS24" s="583"/>
      <c r="AT24" s="584"/>
      <c r="AU24" s="318"/>
      <c r="AV24" s="318"/>
      <c r="AW24" s="318"/>
      <c r="AX24" s="318"/>
      <c r="AY24" s="230"/>
      <c r="AZ24" s="230"/>
      <c r="BA24" s="230"/>
      <c r="BB24" s="231"/>
      <c r="BC24" s="229"/>
      <c r="BD24" s="234" t="str">
        <f>$K$39</f>
        <v>kk</v>
      </c>
      <c r="BE24" s="320">
        <v>2</v>
      </c>
      <c r="BF24" s="155"/>
      <c r="BG24" s="181" t="str">
        <f>$K$30</f>
        <v>ee</v>
      </c>
      <c r="BH24" s="182"/>
      <c r="BI24" s="156"/>
      <c r="BJ24" s="252" t="str">
        <f>$K$37</f>
        <v>jj</v>
      </c>
      <c r="BK24" s="235"/>
      <c r="BL24" s="273"/>
      <c r="BM24" s="181" t="str">
        <f>$K$40</f>
        <v>ll</v>
      </c>
      <c r="BN24" s="182"/>
      <c r="BO24" s="291"/>
      <c r="BP24" s="321" t="str">
        <f>$K$37</f>
        <v>jj</v>
      </c>
      <c r="BQ24" s="297"/>
      <c r="BR24" s="288"/>
      <c r="BS24" s="296" t="str">
        <f>$K$34</f>
        <v>hh</v>
      </c>
      <c r="BT24" s="297"/>
      <c r="BU24" s="289"/>
    </row>
    <row r="25" spans="1:73" s="148" customFormat="1" ht="9.75" customHeight="1">
      <c r="A25" s="142"/>
      <c r="B25" s="137"/>
      <c r="C25" s="137"/>
      <c r="D25" s="137"/>
      <c r="E25" s="137"/>
      <c r="F25" s="137"/>
      <c r="G25" s="137"/>
      <c r="H25" s="137"/>
      <c r="I25" s="137"/>
      <c r="J25" s="232"/>
      <c r="K25" s="322"/>
      <c r="L25" s="323"/>
      <c r="M25" s="323"/>
      <c r="N25" s="323"/>
      <c r="O25" s="323"/>
      <c r="P25" s="323"/>
      <c r="Q25" s="323"/>
      <c r="R25" s="324"/>
      <c r="S25" s="324"/>
      <c r="T25" s="2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325"/>
      <c r="AG25" s="326"/>
      <c r="AH25" s="125"/>
      <c r="AI25" s="327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9"/>
      <c r="AV25" s="318"/>
      <c r="AW25" s="318"/>
      <c r="AX25" s="318"/>
      <c r="AY25" s="230"/>
      <c r="AZ25" s="230"/>
      <c r="BA25" s="230"/>
      <c r="BB25" s="231"/>
      <c r="BC25" s="229"/>
      <c r="BD25" s="330"/>
      <c r="BE25" s="331"/>
      <c r="BF25" s="271"/>
      <c r="BG25" s="332"/>
      <c r="BH25" s="333"/>
      <c r="BI25" s="272"/>
      <c r="BJ25" s="332"/>
      <c r="BK25" s="334"/>
      <c r="BL25" s="335"/>
      <c r="BM25" s="332"/>
      <c r="BN25" s="333"/>
      <c r="BO25" s="331"/>
      <c r="BP25" s="333"/>
      <c r="BQ25" s="278"/>
      <c r="BR25" s="278"/>
      <c r="BS25" s="288"/>
      <c r="BT25" s="288"/>
      <c r="BU25" s="289"/>
    </row>
    <row r="26" spans="1:73" s="148" customFormat="1" ht="60" customHeight="1" thickBot="1">
      <c r="A26" s="142"/>
      <c r="B26" s="137"/>
      <c r="C26" s="137"/>
      <c r="D26" s="137"/>
      <c r="E26" s="137"/>
      <c r="F26" s="137"/>
      <c r="G26" s="137"/>
      <c r="H26" s="137"/>
      <c r="I26" s="137"/>
      <c r="J26" s="232"/>
      <c r="K26" s="610" t="s">
        <v>14</v>
      </c>
      <c r="L26" s="611"/>
      <c r="M26" s="611"/>
      <c r="N26" s="611"/>
      <c r="O26" s="611"/>
      <c r="P26" s="611"/>
      <c r="Q26" s="611"/>
      <c r="R26" s="599"/>
      <c r="S26" s="599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319"/>
      <c r="AG26" s="319"/>
      <c r="AH26" s="319"/>
      <c r="AI26" s="591"/>
      <c r="AJ26" s="592"/>
      <c r="AK26" s="592"/>
      <c r="AL26" s="592"/>
      <c r="AM26" s="592"/>
      <c r="AN26" s="592"/>
      <c r="AO26" s="592"/>
      <c r="AP26" s="592"/>
      <c r="AQ26" s="592"/>
      <c r="AR26" s="592"/>
      <c r="AS26" s="592"/>
      <c r="AT26" s="592"/>
      <c r="AU26" s="319"/>
      <c r="AV26" s="319"/>
      <c r="AW26" s="319"/>
      <c r="AX26" s="319"/>
      <c r="AY26" s="233"/>
      <c r="AZ26" s="233"/>
      <c r="BA26" s="233"/>
      <c r="BB26" s="233"/>
      <c r="BC26" s="144"/>
      <c r="BD26" s="336" t="s">
        <v>45</v>
      </c>
      <c r="BE26" s="337" t="s">
        <v>0</v>
      </c>
      <c r="BF26" s="155"/>
      <c r="BG26" s="336" t="s">
        <v>46</v>
      </c>
      <c r="BH26" s="337" t="s">
        <v>0</v>
      </c>
      <c r="BI26" s="155"/>
      <c r="BJ26" s="336" t="s">
        <v>47</v>
      </c>
      <c r="BK26" s="337" t="s">
        <v>0</v>
      </c>
      <c r="BL26" s="275"/>
      <c r="BM26" s="336" t="s">
        <v>48</v>
      </c>
      <c r="BN26" s="337" t="s">
        <v>0</v>
      </c>
      <c r="BO26" s="275"/>
      <c r="BP26" s="336" t="s">
        <v>49</v>
      </c>
      <c r="BQ26" s="337" t="s">
        <v>0</v>
      </c>
      <c r="BR26" s="288"/>
      <c r="BS26" s="288"/>
      <c r="BT26" s="288"/>
      <c r="BU26" s="289"/>
    </row>
    <row r="27" spans="1:73" s="148" customFormat="1" ht="34.5" customHeight="1" thickBot="1">
      <c r="A27" s="142"/>
      <c r="B27" s="137"/>
      <c r="C27" s="137"/>
      <c r="D27" s="137"/>
      <c r="E27" s="137"/>
      <c r="F27" s="137"/>
      <c r="G27" s="137"/>
      <c r="H27" s="137"/>
      <c r="I27" s="137"/>
      <c r="J27" s="232" t="s">
        <v>13</v>
      </c>
      <c r="K27" s="585" t="s">
        <v>14</v>
      </c>
      <c r="L27" s="586"/>
      <c r="M27" s="586"/>
      <c r="N27" s="586"/>
      <c r="O27" s="586"/>
      <c r="P27" s="586"/>
      <c r="Q27" s="586"/>
      <c r="R27" s="587"/>
      <c r="S27" s="609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619" t="s">
        <v>50</v>
      </c>
      <c r="AG27" s="620"/>
      <c r="AH27" s="621"/>
      <c r="AI27" s="582" t="str">
        <f>$I$11</f>
        <v>dd</v>
      </c>
      <c r="AJ27" s="583"/>
      <c r="AK27" s="583"/>
      <c r="AL27" s="583"/>
      <c r="AM27" s="583"/>
      <c r="AN27" s="583"/>
      <c r="AO27" s="583"/>
      <c r="AP27" s="583"/>
      <c r="AQ27" s="583"/>
      <c r="AR27" s="583"/>
      <c r="AS27" s="583"/>
      <c r="AT27" s="584"/>
      <c r="AU27" s="318"/>
      <c r="AV27" s="318"/>
      <c r="AW27" s="318"/>
      <c r="AX27" s="318"/>
      <c r="AY27" s="230"/>
      <c r="AZ27" s="230"/>
      <c r="BA27" s="230"/>
      <c r="BB27" s="231"/>
      <c r="BC27" s="229"/>
      <c r="BD27" s="153" t="str">
        <f>$K$39</f>
        <v>kk</v>
      </c>
      <c r="BE27" s="154"/>
      <c r="BF27" s="236"/>
      <c r="BG27" s="153" t="str">
        <f>$K$34</f>
        <v>hh</v>
      </c>
      <c r="BH27" s="154"/>
      <c r="BI27" s="236"/>
      <c r="BJ27" s="153" t="str">
        <f>$K$31</f>
        <v>ff</v>
      </c>
      <c r="BK27" s="154"/>
      <c r="BL27" s="249"/>
      <c r="BM27" s="153" t="str">
        <f>$K$28</f>
        <v>dd</v>
      </c>
      <c r="BN27" s="154"/>
      <c r="BO27" s="291"/>
      <c r="BP27" s="292" t="str">
        <f>$K$24</f>
        <v>bb</v>
      </c>
      <c r="BQ27" s="293"/>
      <c r="BR27" s="288"/>
      <c r="BS27" s="331"/>
      <c r="BT27" s="278"/>
      <c r="BU27" s="289"/>
    </row>
    <row r="28" spans="1:73" s="148" customFormat="1" ht="34.5" customHeight="1" thickBot="1">
      <c r="A28" s="142"/>
      <c r="B28" s="137"/>
      <c r="C28" s="137"/>
      <c r="D28" s="137"/>
      <c r="E28" s="137"/>
      <c r="F28" s="137"/>
      <c r="G28" s="137"/>
      <c r="H28" s="137"/>
      <c r="I28" s="137"/>
      <c r="J28" s="232" t="s">
        <v>17</v>
      </c>
      <c r="K28" s="585" t="s">
        <v>18</v>
      </c>
      <c r="L28" s="586"/>
      <c r="M28" s="586"/>
      <c r="N28" s="586"/>
      <c r="O28" s="586"/>
      <c r="P28" s="586"/>
      <c r="Q28" s="586"/>
      <c r="R28" s="587"/>
      <c r="S28" s="588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619" t="s">
        <v>51</v>
      </c>
      <c r="AG28" s="620"/>
      <c r="AH28" s="621"/>
      <c r="AI28" s="593" t="str">
        <f>$I$12</f>
        <v>ll</v>
      </c>
      <c r="AJ28" s="594"/>
      <c r="AK28" s="594"/>
      <c r="AL28" s="594"/>
      <c r="AM28" s="594"/>
      <c r="AN28" s="594"/>
      <c r="AO28" s="594"/>
      <c r="AP28" s="594"/>
      <c r="AQ28" s="594"/>
      <c r="AR28" s="594"/>
      <c r="AS28" s="594"/>
      <c r="AT28" s="595"/>
      <c r="AU28" s="319"/>
      <c r="AV28" s="319"/>
      <c r="AW28" s="319"/>
      <c r="AX28" s="319"/>
      <c r="AY28" s="233"/>
      <c r="AZ28" s="233"/>
      <c r="BA28" s="233"/>
      <c r="BB28" s="233"/>
      <c r="BC28" s="144"/>
      <c r="BD28" s="181" t="str">
        <f>$K$40</f>
        <v>ll</v>
      </c>
      <c r="BE28" s="182"/>
      <c r="BF28" s="155"/>
      <c r="BG28" s="181" t="str">
        <f>$K$37</f>
        <v>jj</v>
      </c>
      <c r="BH28" s="182"/>
      <c r="BI28" s="156"/>
      <c r="BJ28" s="181" t="str">
        <f>$K$34</f>
        <v>hh</v>
      </c>
      <c r="BK28" s="182"/>
      <c r="BL28" s="249"/>
      <c r="BM28" s="262" t="str">
        <f>$K$31</f>
        <v>ff</v>
      </c>
      <c r="BN28" s="182"/>
      <c r="BO28" s="291"/>
      <c r="BP28" s="296" t="str">
        <f>$K$28</f>
        <v>dd</v>
      </c>
      <c r="BQ28" s="297"/>
      <c r="BR28" s="288"/>
      <c r="BS28" s="331"/>
      <c r="BT28" s="278"/>
      <c r="BU28" s="289"/>
    </row>
    <row r="29" spans="1:73" s="148" customFormat="1" ht="34.5" customHeight="1" thickBot="1">
      <c r="A29" s="142"/>
      <c r="B29" s="137"/>
      <c r="C29" s="137"/>
      <c r="D29" s="137"/>
      <c r="E29" s="137"/>
      <c r="F29" s="137"/>
      <c r="G29" s="137"/>
      <c r="H29" s="137"/>
      <c r="I29" s="137"/>
      <c r="J29" s="232"/>
      <c r="K29" s="612"/>
      <c r="L29" s="613"/>
      <c r="M29" s="613"/>
      <c r="N29" s="613"/>
      <c r="O29" s="613"/>
      <c r="P29" s="613"/>
      <c r="Q29" s="613"/>
      <c r="R29" s="581"/>
      <c r="S29" s="58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318"/>
      <c r="AG29" s="318"/>
      <c r="AH29" s="318"/>
      <c r="AI29" s="596"/>
      <c r="AJ29" s="597"/>
      <c r="AK29" s="597"/>
      <c r="AL29" s="597"/>
      <c r="AM29" s="597"/>
      <c r="AN29" s="597"/>
      <c r="AO29" s="597"/>
      <c r="AP29" s="597"/>
      <c r="AQ29" s="597"/>
      <c r="AR29" s="597"/>
      <c r="AS29" s="597"/>
      <c r="AT29" s="597"/>
      <c r="AU29" s="318"/>
      <c r="AV29" s="318"/>
      <c r="AW29" s="318"/>
      <c r="AX29" s="318"/>
      <c r="AY29" s="230"/>
      <c r="AZ29" s="230"/>
      <c r="BA29" s="230"/>
      <c r="BB29" s="231"/>
      <c r="BC29" s="137"/>
      <c r="BD29" s="155"/>
      <c r="BE29" s="155"/>
      <c r="BF29" s="155"/>
      <c r="BG29" s="155"/>
      <c r="BH29" s="155"/>
      <c r="BI29" s="155"/>
      <c r="BJ29" s="155"/>
      <c r="BK29" s="155"/>
      <c r="BL29" s="272"/>
      <c r="BM29" s="272"/>
      <c r="BN29" s="272"/>
      <c r="BO29" s="272"/>
      <c r="BP29" s="272"/>
      <c r="BQ29" s="300"/>
      <c r="BR29" s="288"/>
      <c r="BS29" s="288"/>
      <c r="BT29" s="288"/>
      <c r="BU29" s="289"/>
    </row>
    <row r="30" spans="1:73" s="148" customFormat="1" ht="34.5" customHeight="1" thickBot="1">
      <c r="A30" s="142"/>
      <c r="B30" s="137"/>
      <c r="C30" s="137"/>
      <c r="D30" s="137"/>
      <c r="E30" s="137"/>
      <c r="F30" s="137"/>
      <c r="G30" s="137"/>
      <c r="H30" s="137"/>
      <c r="I30" s="137"/>
      <c r="J30" s="232" t="s">
        <v>20</v>
      </c>
      <c r="K30" s="589" t="s">
        <v>21</v>
      </c>
      <c r="L30" s="590"/>
      <c r="M30" s="590"/>
      <c r="N30" s="590"/>
      <c r="O30" s="590"/>
      <c r="P30" s="590"/>
      <c r="Q30" s="590"/>
      <c r="R30" s="587"/>
      <c r="S30" s="588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619" t="s">
        <v>52</v>
      </c>
      <c r="AG30" s="620"/>
      <c r="AH30" s="621"/>
      <c r="AI30" s="582" t="str">
        <f>$I$13</f>
        <v>cc</v>
      </c>
      <c r="AJ30" s="583"/>
      <c r="AK30" s="583"/>
      <c r="AL30" s="583"/>
      <c r="AM30" s="583"/>
      <c r="AN30" s="583"/>
      <c r="AO30" s="583"/>
      <c r="AP30" s="583"/>
      <c r="AQ30" s="583"/>
      <c r="AR30" s="583"/>
      <c r="AS30" s="583"/>
      <c r="AT30" s="584"/>
      <c r="AU30" s="319"/>
      <c r="AV30" s="319"/>
      <c r="AW30" s="319"/>
      <c r="AX30" s="319"/>
      <c r="AY30" s="233"/>
      <c r="AZ30" s="233"/>
      <c r="BA30" s="233"/>
      <c r="BB30" s="233"/>
      <c r="BC30" s="144"/>
      <c r="BD30" s="153" t="str">
        <f>$K$23</f>
        <v>aa</v>
      </c>
      <c r="BE30" s="154"/>
      <c r="BF30" s="155"/>
      <c r="BG30" s="153" t="str">
        <f>$K$33</f>
        <v>gg</v>
      </c>
      <c r="BH30" s="154"/>
      <c r="BI30" s="155"/>
      <c r="BJ30" s="153" t="str">
        <f>$K$30</f>
        <v>ee</v>
      </c>
      <c r="BK30" s="154"/>
      <c r="BL30" s="249"/>
      <c r="BM30" s="153" t="str">
        <f>$K$30</f>
        <v>ee</v>
      </c>
      <c r="BN30" s="154"/>
      <c r="BO30" s="291"/>
      <c r="BP30" s="292" t="str">
        <f>$K$34</f>
        <v>hh</v>
      </c>
      <c r="BQ30" s="293"/>
      <c r="BR30" s="288"/>
      <c r="BS30" s="331"/>
      <c r="BT30" s="278"/>
      <c r="BU30" s="289"/>
    </row>
    <row r="31" spans="1:73" s="148" customFormat="1" ht="34.5" customHeight="1" thickBot="1">
      <c r="A31" s="142"/>
      <c r="B31" s="137"/>
      <c r="C31" s="137"/>
      <c r="D31" s="137"/>
      <c r="E31" s="137"/>
      <c r="F31" s="137"/>
      <c r="G31" s="137"/>
      <c r="H31" s="137"/>
      <c r="I31" s="137"/>
      <c r="J31" s="232" t="s">
        <v>23</v>
      </c>
      <c r="K31" s="585" t="s">
        <v>24</v>
      </c>
      <c r="L31" s="586"/>
      <c r="M31" s="586"/>
      <c r="N31" s="586"/>
      <c r="O31" s="586"/>
      <c r="P31" s="586"/>
      <c r="Q31" s="586"/>
      <c r="R31" s="587"/>
      <c r="S31" s="609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619" t="s">
        <v>53</v>
      </c>
      <c r="AG31" s="620"/>
      <c r="AH31" s="621"/>
      <c r="AI31" s="582" t="str">
        <f>$I$14</f>
        <v>ff</v>
      </c>
      <c r="AJ31" s="583"/>
      <c r="AK31" s="583"/>
      <c r="AL31" s="583"/>
      <c r="AM31" s="583"/>
      <c r="AN31" s="583"/>
      <c r="AO31" s="583"/>
      <c r="AP31" s="583"/>
      <c r="AQ31" s="583"/>
      <c r="AR31" s="583"/>
      <c r="AS31" s="583"/>
      <c r="AT31" s="584"/>
      <c r="AU31" s="318"/>
      <c r="AV31" s="318"/>
      <c r="AW31" s="318"/>
      <c r="AX31" s="318"/>
      <c r="AY31" s="137"/>
      <c r="AZ31" s="137"/>
      <c r="BA31" s="137"/>
      <c r="BB31" s="137"/>
      <c r="BC31" s="137"/>
      <c r="BD31" s="181" t="str">
        <f>$K$37</f>
        <v>jj</v>
      </c>
      <c r="BE31" s="182"/>
      <c r="BF31" s="155"/>
      <c r="BG31" s="262" t="str">
        <f>$K$39</f>
        <v>kk</v>
      </c>
      <c r="BH31" s="182"/>
      <c r="BI31" s="156"/>
      <c r="BJ31" s="181" t="str">
        <f>$K$36</f>
        <v>ii</v>
      </c>
      <c r="BK31" s="182"/>
      <c r="BL31" s="249"/>
      <c r="BM31" s="252" t="str">
        <f>$K$40</f>
        <v>ll</v>
      </c>
      <c r="BN31" s="182"/>
      <c r="BO31" s="291"/>
      <c r="BP31" s="321" t="str">
        <f>$K$36</f>
        <v>ii</v>
      </c>
      <c r="BQ31" s="297"/>
      <c r="BR31" s="288"/>
      <c r="BS31" s="331"/>
      <c r="BT31" s="278"/>
      <c r="BU31" s="289"/>
    </row>
    <row r="32" spans="1:73" s="148" customFormat="1" ht="34.5" customHeight="1" thickBot="1">
      <c r="A32" s="142"/>
      <c r="B32" s="137"/>
      <c r="C32" s="137"/>
      <c r="D32" s="137"/>
      <c r="E32" s="137"/>
      <c r="F32" s="137"/>
      <c r="G32" s="137"/>
      <c r="H32" s="137"/>
      <c r="I32" s="137"/>
      <c r="J32" s="133"/>
      <c r="K32" s="579" t="s">
        <v>21</v>
      </c>
      <c r="L32" s="580"/>
      <c r="M32" s="580"/>
      <c r="N32" s="580"/>
      <c r="O32" s="580"/>
      <c r="P32" s="580"/>
      <c r="Q32" s="580"/>
      <c r="R32" s="581"/>
      <c r="S32" s="581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319"/>
      <c r="AG32" s="319"/>
      <c r="AH32" s="319"/>
      <c r="AI32" s="596" t="str">
        <f>$I$13</f>
        <v>cc</v>
      </c>
      <c r="AJ32" s="597"/>
      <c r="AK32" s="597"/>
      <c r="AL32" s="597"/>
      <c r="AM32" s="597"/>
      <c r="AN32" s="597"/>
      <c r="AO32" s="597"/>
      <c r="AP32" s="597"/>
      <c r="AQ32" s="597"/>
      <c r="AR32" s="597"/>
      <c r="AS32" s="597"/>
      <c r="AT32" s="597"/>
      <c r="AU32" s="319"/>
      <c r="AV32" s="319"/>
      <c r="AW32" s="319"/>
      <c r="AX32" s="319"/>
      <c r="AY32" s="137"/>
      <c r="AZ32" s="137"/>
      <c r="BA32" s="137"/>
      <c r="BB32" s="137"/>
      <c r="BC32" s="137"/>
      <c r="BD32" s="155"/>
      <c r="BE32" s="155"/>
      <c r="BF32" s="155"/>
      <c r="BG32" s="155"/>
      <c r="BH32" s="155"/>
      <c r="BI32" s="155"/>
      <c r="BJ32" s="155"/>
      <c r="BK32" s="155"/>
      <c r="BL32" s="272"/>
      <c r="BM32" s="272"/>
      <c r="BN32" s="272"/>
      <c r="BO32" s="272"/>
      <c r="BP32" s="272"/>
      <c r="BQ32" s="300"/>
      <c r="BR32" s="288"/>
      <c r="BS32" s="288"/>
      <c r="BT32" s="288"/>
      <c r="BU32" s="289"/>
    </row>
    <row r="33" spans="1:73" s="148" customFormat="1" ht="34.5" customHeight="1" thickBot="1">
      <c r="A33" s="142"/>
      <c r="B33" s="137"/>
      <c r="C33" s="137"/>
      <c r="D33" s="137"/>
      <c r="E33" s="137"/>
      <c r="F33" s="137"/>
      <c r="G33" s="137"/>
      <c r="H33" s="137"/>
      <c r="I33" s="137"/>
      <c r="J33" s="232" t="s">
        <v>26</v>
      </c>
      <c r="K33" s="585" t="s">
        <v>27</v>
      </c>
      <c r="L33" s="586"/>
      <c r="M33" s="586"/>
      <c r="N33" s="586"/>
      <c r="O33" s="586"/>
      <c r="P33" s="586"/>
      <c r="Q33" s="586"/>
      <c r="R33" s="587"/>
      <c r="S33" s="609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619" t="s">
        <v>54</v>
      </c>
      <c r="AG33" s="620"/>
      <c r="AH33" s="621"/>
      <c r="AI33" s="582" t="str">
        <f>$I$15</f>
        <v>gg</v>
      </c>
      <c r="AJ33" s="583"/>
      <c r="AK33" s="583"/>
      <c r="AL33" s="583"/>
      <c r="AM33" s="583"/>
      <c r="AN33" s="583"/>
      <c r="AO33" s="583"/>
      <c r="AP33" s="583"/>
      <c r="AQ33" s="583"/>
      <c r="AR33" s="583"/>
      <c r="AS33" s="583"/>
      <c r="AT33" s="584"/>
      <c r="AU33" s="318"/>
      <c r="AV33" s="318"/>
      <c r="AW33" s="318"/>
      <c r="AX33" s="318"/>
      <c r="AY33" s="237"/>
      <c r="AZ33" s="137"/>
      <c r="BA33" s="137"/>
      <c r="BB33" s="137"/>
      <c r="BC33" s="137"/>
      <c r="BD33" s="153" t="str">
        <f>$K$28</f>
        <v>dd</v>
      </c>
      <c r="BE33" s="154"/>
      <c r="BF33" s="236"/>
      <c r="BG33" s="153" t="str">
        <f>$K$36</f>
        <v>ii</v>
      </c>
      <c r="BH33" s="154"/>
      <c r="BI33" s="236"/>
      <c r="BJ33" s="153" t="str">
        <f>$K$28</f>
        <v>dd</v>
      </c>
      <c r="BK33" s="154"/>
      <c r="BL33" s="249"/>
      <c r="BM33" s="153" t="str">
        <f>$K$24</f>
        <v>bb</v>
      </c>
      <c r="BN33" s="154"/>
      <c r="BO33" s="291"/>
      <c r="BP33" s="292" t="str">
        <f>$K$31</f>
        <v>ff</v>
      </c>
      <c r="BQ33" s="293"/>
      <c r="BR33" s="288"/>
      <c r="BS33" s="288"/>
      <c r="BT33" s="288"/>
      <c r="BU33" s="289"/>
    </row>
    <row r="34" spans="1:73" s="148" customFormat="1" ht="34.5" customHeight="1" thickBot="1">
      <c r="A34" s="142"/>
      <c r="B34" s="137"/>
      <c r="C34" s="137"/>
      <c r="D34" s="137"/>
      <c r="E34" s="137"/>
      <c r="F34" s="137"/>
      <c r="G34" s="137"/>
      <c r="H34" s="137"/>
      <c r="I34" s="137"/>
      <c r="J34" s="279" t="s">
        <v>29</v>
      </c>
      <c r="K34" s="589" t="s">
        <v>30</v>
      </c>
      <c r="L34" s="590"/>
      <c r="M34" s="590"/>
      <c r="N34" s="590"/>
      <c r="O34" s="590"/>
      <c r="P34" s="590"/>
      <c r="Q34" s="590"/>
      <c r="R34" s="587"/>
      <c r="S34" s="588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619" t="s">
        <v>55</v>
      </c>
      <c r="AG34" s="620"/>
      <c r="AH34" s="621"/>
      <c r="AI34" s="582" t="str">
        <f>$I$16</f>
        <v>jj</v>
      </c>
      <c r="AJ34" s="583"/>
      <c r="AK34" s="583"/>
      <c r="AL34" s="583"/>
      <c r="AM34" s="583"/>
      <c r="AN34" s="583"/>
      <c r="AO34" s="583"/>
      <c r="AP34" s="583"/>
      <c r="AQ34" s="583"/>
      <c r="AR34" s="583"/>
      <c r="AS34" s="583"/>
      <c r="AT34" s="584"/>
      <c r="AU34" s="319"/>
      <c r="AV34" s="319"/>
      <c r="AW34" s="319"/>
      <c r="AX34" s="319"/>
      <c r="AY34" s="237"/>
      <c r="AZ34" s="137"/>
      <c r="BA34" s="137"/>
      <c r="BB34" s="137"/>
      <c r="BC34" s="137"/>
      <c r="BD34" s="181" t="str">
        <f>$K$33</f>
        <v>gg</v>
      </c>
      <c r="BE34" s="182"/>
      <c r="BF34" s="155"/>
      <c r="BG34" s="181" t="str">
        <f>$K$40</f>
        <v>ll</v>
      </c>
      <c r="BH34" s="182"/>
      <c r="BI34" s="156"/>
      <c r="BJ34" s="181" t="str">
        <f>$K$37</f>
        <v>jj</v>
      </c>
      <c r="BK34" s="182"/>
      <c r="BL34" s="249"/>
      <c r="BM34" s="262" t="str">
        <f>$K$34</f>
        <v>hh</v>
      </c>
      <c r="BN34" s="182"/>
      <c r="BO34" s="291"/>
      <c r="BP34" s="296" t="str">
        <f>$K$39</f>
        <v>kk</v>
      </c>
      <c r="BQ34" s="297"/>
      <c r="BR34" s="288"/>
      <c r="BS34" s="288"/>
      <c r="BT34" s="288"/>
      <c r="BU34" s="289"/>
    </row>
    <row r="35" spans="1:73" s="148" customFormat="1" ht="34.5" customHeight="1" thickBot="1">
      <c r="A35" s="142"/>
      <c r="B35" s="137"/>
      <c r="C35" s="137"/>
      <c r="D35" s="137"/>
      <c r="E35" s="137"/>
      <c r="F35" s="137"/>
      <c r="G35" s="137"/>
      <c r="H35" s="137"/>
      <c r="I35" s="137"/>
      <c r="J35" s="133"/>
      <c r="K35" s="612" t="s">
        <v>11</v>
      </c>
      <c r="L35" s="613"/>
      <c r="M35" s="613"/>
      <c r="N35" s="613"/>
      <c r="O35" s="613"/>
      <c r="P35" s="613"/>
      <c r="Q35" s="613"/>
      <c r="R35" s="581"/>
      <c r="S35" s="581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318"/>
      <c r="AG35" s="318"/>
      <c r="AH35" s="318"/>
      <c r="AI35" s="596" t="str">
        <f>$I$10</f>
        <v>hh</v>
      </c>
      <c r="AJ35" s="597"/>
      <c r="AK35" s="597"/>
      <c r="AL35" s="597"/>
      <c r="AM35" s="597"/>
      <c r="AN35" s="597"/>
      <c r="AO35" s="597"/>
      <c r="AP35" s="597"/>
      <c r="AQ35" s="597"/>
      <c r="AR35" s="597"/>
      <c r="AS35" s="597"/>
      <c r="AT35" s="597"/>
      <c r="AU35" s="318"/>
      <c r="AV35" s="318"/>
      <c r="AW35" s="318"/>
      <c r="AX35" s="318"/>
      <c r="AY35" s="238"/>
      <c r="AZ35" s="137"/>
      <c r="BA35" s="137"/>
      <c r="BB35" s="137"/>
      <c r="BC35" s="137"/>
      <c r="BD35" s="155"/>
      <c r="BE35" s="155"/>
      <c r="BF35" s="155"/>
      <c r="BG35" s="155"/>
      <c r="BH35" s="155"/>
      <c r="BI35" s="155"/>
      <c r="BJ35" s="155"/>
      <c r="BK35" s="155"/>
      <c r="BL35" s="272"/>
      <c r="BM35" s="272"/>
      <c r="BN35" s="272"/>
      <c r="BO35" s="272"/>
      <c r="BP35" s="272"/>
      <c r="BQ35" s="300"/>
      <c r="BR35" s="288"/>
      <c r="BS35" s="288"/>
      <c r="BT35" s="288"/>
      <c r="BU35" s="289"/>
    </row>
    <row r="36" spans="1:73" s="148" customFormat="1" ht="34.5" customHeight="1" thickBot="1">
      <c r="A36" s="142"/>
      <c r="B36" s="137"/>
      <c r="C36" s="137"/>
      <c r="D36" s="137"/>
      <c r="E36" s="137"/>
      <c r="F36" s="137"/>
      <c r="G36" s="137"/>
      <c r="H36" s="137"/>
      <c r="I36" s="137"/>
      <c r="J36" s="279" t="s">
        <v>56</v>
      </c>
      <c r="K36" s="589" t="s">
        <v>57</v>
      </c>
      <c r="L36" s="590"/>
      <c r="M36" s="590"/>
      <c r="N36" s="590"/>
      <c r="O36" s="590"/>
      <c r="P36" s="590"/>
      <c r="Q36" s="590"/>
      <c r="R36" s="587"/>
      <c r="S36" s="588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619" t="s">
        <v>58</v>
      </c>
      <c r="AG36" s="620"/>
      <c r="AH36" s="621"/>
      <c r="AI36" s="582" t="str">
        <f>$I$17</f>
        <v>aa</v>
      </c>
      <c r="AJ36" s="583"/>
      <c r="AK36" s="583"/>
      <c r="AL36" s="583"/>
      <c r="AM36" s="583"/>
      <c r="AN36" s="583"/>
      <c r="AO36" s="583"/>
      <c r="AP36" s="583"/>
      <c r="AQ36" s="583"/>
      <c r="AR36" s="583"/>
      <c r="AS36" s="583"/>
      <c r="AT36" s="584"/>
      <c r="AU36" s="319"/>
      <c r="AV36" s="319"/>
      <c r="AW36" s="319"/>
      <c r="AX36" s="319"/>
      <c r="AY36" s="237"/>
      <c r="AZ36" s="137"/>
      <c r="BA36" s="137"/>
      <c r="BB36" s="137"/>
      <c r="BC36" s="137"/>
      <c r="BD36" s="153" t="str">
        <f>$K$30</f>
        <v>ee</v>
      </c>
      <c r="BE36" s="154"/>
      <c r="BF36" s="155"/>
      <c r="BG36" s="153" t="str">
        <f>$K$23</f>
        <v>aa</v>
      </c>
      <c r="BH36" s="154"/>
      <c r="BI36" s="155"/>
      <c r="BJ36" s="153" t="str">
        <f>$K$27</f>
        <v>cc</v>
      </c>
      <c r="BK36" s="154"/>
      <c r="BL36" s="249"/>
      <c r="BM36" s="153" t="str">
        <f>$K$23</f>
        <v>aa</v>
      </c>
      <c r="BN36" s="154"/>
      <c r="BO36" s="291"/>
      <c r="BP36" s="292" t="str">
        <f>$K$27</f>
        <v>cc</v>
      </c>
      <c r="BQ36" s="293"/>
      <c r="BR36" s="288"/>
      <c r="BS36" s="288"/>
      <c r="BT36" s="288"/>
      <c r="BU36" s="289"/>
    </row>
    <row r="37" spans="1:73" s="148" customFormat="1" ht="34.5" customHeight="1" thickBot="1">
      <c r="A37" s="142"/>
      <c r="B37" s="137"/>
      <c r="C37" s="137"/>
      <c r="D37" s="137"/>
      <c r="E37" s="137"/>
      <c r="F37" s="137"/>
      <c r="G37" s="137"/>
      <c r="H37" s="137"/>
      <c r="I37" s="137"/>
      <c r="J37" s="279" t="s">
        <v>59</v>
      </c>
      <c r="K37" s="585" t="s">
        <v>60</v>
      </c>
      <c r="L37" s="586"/>
      <c r="M37" s="586"/>
      <c r="N37" s="586"/>
      <c r="O37" s="586"/>
      <c r="P37" s="586"/>
      <c r="Q37" s="586"/>
      <c r="R37" s="587"/>
      <c r="S37" s="609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619" t="s">
        <v>61</v>
      </c>
      <c r="AG37" s="620"/>
      <c r="AH37" s="621"/>
      <c r="AI37" s="582" t="str">
        <f>$I$18</f>
        <v>ii</v>
      </c>
      <c r="AJ37" s="583"/>
      <c r="AK37" s="583"/>
      <c r="AL37" s="583"/>
      <c r="AM37" s="583"/>
      <c r="AN37" s="583"/>
      <c r="AO37" s="583"/>
      <c r="AP37" s="583"/>
      <c r="AQ37" s="583"/>
      <c r="AR37" s="583"/>
      <c r="AS37" s="583"/>
      <c r="AT37" s="584"/>
      <c r="AU37" s="318"/>
      <c r="AV37" s="318"/>
      <c r="AW37" s="318"/>
      <c r="AX37" s="318"/>
      <c r="AY37" s="278"/>
      <c r="AZ37" s="137"/>
      <c r="BA37" s="137"/>
      <c r="BB37" s="137"/>
      <c r="BC37" s="137"/>
      <c r="BD37" s="181" t="str">
        <f>$K$31</f>
        <v>ff</v>
      </c>
      <c r="BE37" s="182"/>
      <c r="BF37" s="155"/>
      <c r="BG37" s="262" t="str">
        <f>$K$31</f>
        <v>ff</v>
      </c>
      <c r="BH37" s="182"/>
      <c r="BI37" s="156"/>
      <c r="BJ37" s="181" t="str">
        <f>$K$39</f>
        <v>kk</v>
      </c>
      <c r="BK37" s="182"/>
      <c r="BL37" s="249"/>
      <c r="BM37" s="252" t="str">
        <f>$K$36</f>
        <v>ii</v>
      </c>
      <c r="BN37" s="182"/>
      <c r="BO37" s="291"/>
      <c r="BP37" s="296" t="str">
        <f>$K$40</f>
        <v>ll</v>
      </c>
      <c r="BQ37" s="297"/>
      <c r="BR37" s="288"/>
      <c r="BS37" s="288"/>
      <c r="BT37" s="288"/>
      <c r="BU37" s="289"/>
    </row>
    <row r="38" spans="1:73" s="148" customFormat="1" ht="34.5" customHeight="1" thickBot="1">
      <c r="A38" s="142"/>
      <c r="B38" s="137"/>
      <c r="C38" s="137"/>
      <c r="D38" s="137"/>
      <c r="E38" s="137"/>
      <c r="F38" s="137"/>
      <c r="G38" s="137"/>
      <c r="H38" s="137"/>
      <c r="I38" s="137"/>
      <c r="J38" s="133"/>
      <c r="K38" s="579" t="s">
        <v>30</v>
      </c>
      <c r="L38" s="580"/>
      <c r="M38" s="580"/>
      <c r="N38" s="580"/>
      <c r="O38" s="580"/>
      <c r="P38" s="580"/>
      <c r="Q38" s="580"/>
      <c r="R38" s="581"/>
      <c r="S38" s="581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319"/>
      <c r="AG38" s="319"/>
      <c r="AH38" s="319"/>
      <c r="AI38" s="596" t="str">
        <f>$I$16</f>
        <v>jj</v>
      </c>
      <c r="AJ38" s="597"/>
      <c r="AK38" s="597"/>
      <c r="AL38" s="597"/>
      <c r="AM38" s="597"/>
      <c r="AN38" s="597"/>
      <c r="AO38" s="597"/>
      <c r="AP38" s="597"/>
      <c r="AQ38" s="597"/>
      <c r="AR38" s="597"/>
      <c r="AS38" s="597"/>
      <c r="AT38" s="597"/>
      <c r="AU38" s="319"/>
      <c r="AV38" s="319"/>
      <c r="AW38" s="319"/>
      <c r="AX38" s="319"/>
      <c r="AY38" s="278"/>
      <c r="AZ38" s="137"/>
      <c r="BA38" s="137"/>
      <c r="BB38" s="137"/>
      <c r="BC38" s="137"/>
      <c r="BD38" s="146"/>
      <c r="BE38" s="146"/>
      <c r="BF38" s="155"/>
      <c r="BG38" s="155"/>
      <c r="BH38" s="155"/>
      <c r="BI38" s="155"/>
      <c r="BJ38" s="155"/>
      <c r="BK38" s="155"/>
      <c r="BL38" s="271"/>
      <c r="BM38" s="271"/>
      <c r="BN38" s="271"/>
      <c r="BO38" s="271"/>
      <c r="BP38" s="271"/>
      <c r="BQ38" s="300"/>
      <c r="BR38" s="288"/>
      <c r="BS38" s="288"/>
      <c r="BT38" s="288"/>
      <c r="BU38" s="289"/>
    </row>
    <row r="39" spans="1:73" s="148" customFormat="1" ht="34.5" customHeight="1" thickBot="1">
      <c r="A39" s="142"/>
      <c r="B39" s="137"/>
      <c r="C39" s="137"/>
      <c r="D39" s="137"/>
      <c r="E39" s="137"/>
      <c r="F39" s="137"/>
      <c r="G39" s="137"/>
      <c r="H39" s="137"/>
      <c r="I39" s="137"/>
      <c r="J39" s="279" t="s">
        <v>62</v>
      </c>
      <c r="K39" s="585" t="s">
        <v>63</v>
      </c>
      <c r="L39" s="586"/>
      <c r="M39" s="586"/>
      <c r="N39" s="586"/>
      <c r="O39" s="586"/>
      <c r="P39" s="586"/>
      <c r="Q39" s="586"/>
      <c r="R39" s="587"/>
      <c r="S39" s="609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619" t="s">
        <v>64</v>
      </c>
      <c r="AG39" s="620"/>
      <c r="AH39" s="621"/>
      <c r="AI39" s="582" t="str">
        <f>$I$19</f>
        <v>ee</v>
      </c>
      <c r="AJ39" s="583"/>
      <c r="AK39" s="583"/>
      <c r="AL39" s="583"/>
      <c r="AM39" s="583"/>
      <c r="AN39" s="583"/>
      <c r="AO39" s="583"/>
      <c r="AP39" s="583"/>
      <c r="AQ39" s="583"/>
      <c r="AR39" s="583"/>
      <c r="AS39" s="583"/>
      <c r="AT39" s="584"/>
      <c r="AU39" s="338"/>
      <c r="AV39" s="338"/>
      <c r="AW39" s="338"/>
      <c r="AX39" s="338"/>
      <c r="AY39" s="278"/>
      <c r="AZ39" s="137"/>
      <c r="BA39" s="137"/>
      <c r="BB39" s="137"/>
      <c r="BC39" s="137"/>
      <c r="BD39" s="153" t="str">
        <f>$K$24</f>
        <v>bb</v>
      </c>
      <c r="BE39" s="154"/>
      <c r="BF39" s="236"/>
      <c r="BG39" s="153" t="str">
        <f>$K$24</f>
        <v>bb</v>
      </c>
      <c r="BH39" s="154"/>
      <c r="BI39" s="236"/>
      <c r="BJ39" s="153" t="str">
        <f>$K$33</f>
        <v>gg</v>
      </c>
      <c r="BK39" s="154"/>
      <c r="BL39" s="249"/>
      <c r="BM39" s="153" t="str">
        <f>$K$37</f>
        <v>jj</v>
      </c>
      <c r="BN39" s="154"/>
      <c r="BO39" s="291"/>
      <c r="BP39" s="292" t="str">
        <f>$K$33</f>
        <v>gg</v>
      </c>
      <c r="BQ39" s="293"/>
      <c r="BR39" s="288"/>
      <c r="BS39" s="288"/>
      <c r="BT39" s="288"/>
      <c r="BU39" s="289"/>
    </row>
    <row r="40" spans="1:73" s="148" customFormat="1" ht="34.5" customHeight="1" thickBot="1">
      <c r="A40" s="142"/>
      <c r="B40" s="137"/>
      <c r="C40" s="137"/>
      <c r="D40" s="137"/>
      <c r="E40" s="137"/>
      <c r="F40" s="137"/>
      <c r="G40" s="137"/>
      <c r="H40" s="137"/>
      <c r="I40" s="137"/>
      <c r="J40" s="279" t="s">
        <v>65</v>
      </c>
      <c r="K40" s="589" t="s">
        <v>66</v>
      </c>
      <c r="L40" s="587"/>
      <c r="M40" s="587"/>
      <c r="N40" s="587"/>
      <c r="O40" s="587"/>
      <c r="P40" s="587"/>
      <c r="Q40" s="587"/>
      <c r="R40" s="587"/>
      <c r="S40" s="58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619" t="s">
        <v>67</v>
      </c>
      <c r="AG40" s="620"/>
      <c r="AH40" s="621"/>
      <c r="AI40" s="582" t="str">
        <f>$I$20</f>
        <v>kk</v>
      </c>
      <c r="AJ40" s="583"/>
      <c r="AK40" s="583"/>
      <c r="AL40" s="583"/>
      <c r="AM40" s="583"/>
      <c r="AN40" s="583"/>
      <c r="AO40" s="583"/>
      <c r="AP40" s="583"/>
      <c r="AQ40" s="583"/>
      <c r="AR40" s="583"/>
      <c r="AS40" s="583"/>
      <c r="AT40" s="584"/>
      <c r="AU40" s="338"/>
      <c r="AV40" s="338"/>
      <c r="AW40" s="338"/>
      <c r="AX40" s="338"/>
      <c r="AY40" s="278"/>
      <c r="AZ40" s="137"/>
      <c r="BA40" s="137"/>
      <c r="BB40" s="137"/>
      <c r="BC40" s="137"/>
      <c r="BD40" s="181" t="str">
        <f>$K$36</f>
        <v>ii</v>
      </c>
      <c r="BE40" s="182"/>
      <c r="BF40" s="155"/>
      <c r="BG40" s="181" t="str">
        <f>$K$30</f>
        <v>ee</v>
      </c>
      <c r="BH40" s="182"/>
      <c r="BI40" s="156"/>
      <c r="BJ40" s="181" t="str">
        <f>$K$40</f>
        <v>ll</v>
      </c>
      <c r="BK40" s="182"/>
      <c r="BL40" s="249"/>
      <c r="BM40" s="262" t="str">
        <f>$K$39</f>
        <v>kk</v>
      </c>
      <c r="BN40" s="182"/>
      <c r="BO40" s="291"/>
      <c r="BP40" s="296" t="str">
        <f>$K$37</f>
        <v>jj</v>
      </c>
      <c r="BQ40" s="297"/>
      <c r="BR40" s="288"/>
      <c r="BS40" s="288"/>
      <c r="BT40" s="288"/>
      <c r="BU40" s="289"/>
    </row>
    <row r="41" spans="1:73" s="148" customFormat="1" ht="34.5" customHeight="1">
      <c r="A41" s="142"/>
      <c r="B41" s="137"/>
      <c r="C41" s="137"/>
      <c r="D41" s="137"/>
      <c r="E41" s="137"/>
      <c r="F41" s="137"/>
      <c r="G41" s="137"/>
      <c r="H41" s="137"/>
      <c r="I41" s="137"/>
      <c r="J41" s="279"/>
      <c r="K41" s="339"/>
      <c r="L41" s="277"/>
      <c r="M41" s="277"/>
      <c r="N41" s="277"/>
      <c r="O41" s="277"/>
      <c r="P41" s="277"/>
      <c r="Q41" s="277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338"/>
      <c r="AG41" s="338"/>
      <c r="AH41" s="338"/>
      <c r="AI41" s="614"/>
      <c r="AJ41" s="615"/>
      <c r="AK41" s="615"/>
      <c r="AL41" s="615"/>
      <c r="AM41" s="615"/>
      <c r="AN41" s="615"/>
      <c r="AO41" s="615"/>
      <c r="AP41" s="615"/>
      <c r="AQ41" s="615"/>
      <c r="AR41" s="615"/>
      <c r="AS41" s="615"/>
      <c r="AT41" s="615"/>
      <c r="AU41" s="338"/>
      <c r="AV41" s="338"/>
      <c r="AW41" s="338"/>
      <c r="AX41" s="338"/>
      <c r="AY41" s="278"/>
      <c r="AZ41" s="137"/>
      <c r="BA41" s="137"/>
      <c r="BB41" s="137"/>
      <c r="BC41" s="137"/>
      <c r="BD41" s="155"/>
      <c r="BE41" s="155"/>
      <c r="BF41" s="155"/>
      <c r="BG41" s="155"/>
      <c r="BH41" s="155"/>
      <c r="BI41" s="155"/>
      <c r="BJ41" s="155"/>
      <c r="BK41" s="155"/>
      <c r="BL41" s="272"/>
      <c r="BM41" s="272"/>
      <c r="BN41" s="272"/>
      <c r="BO41" s="272"/>
      <c r="BP41" s="272"/>
      <c r="BQ41" s="300"/>
      <c r="BR41" s="288"/>
      <c r="BS41" s="288"/>
      <c r="BT41" s="288"/>
      <c r="BU41" s="289"/>
    </row>
    <row r="42" spans="1:73" s="148" customFormat="1" ht="34.5" customHeight="1">
      <c r="A42" s="142"/>
      <c r="B42" s="137"/>
      <c r="C42" s="137"/>
      <c r="D42" s="137"/>
      <c r="E42" s="137"/>
      <c r="F42" s="137"/>
      <c r="G42" s="137"/>
      <c r="H42" s="137"/>
      <c r="I42" s="137"/>
      <c r="J42" s="133"/>
      <c r="K42" s="598"/>
      <c r="L42" s="599"/>
      <c r="M42" s="599"/>
      <c r="N42" s="599"/>
      <c r="O42" s="599"/>
      <c r="P42" s="599"/>
      <c r="Q42" s="599"/>
      <c r="R42" s="599"/>
      <c r="S42" s="599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338"/>
      <c r="AG42" s="338"/>
      <c r="AH42" s="338"/>
      <c r="AI42" s="591"/>
      <c r="AJ42" s="592"/>
      <c r="AK42" s="592"/>
      <c r="AL42" s="592"/>
      <c r="AM42" s="592"/>
      <c r="AN42" s="592"/>
      <c r="AO42" s="592"/>
      <c r="AP42" s="592"/>
      <c r="AQ42" s="592"/>
      <c r="AR42" s="592"/>
      <c r="AS42" s="592"/>
      <c r="AT42" s="592"/>
      <c r="AU42" s="338"/>
      <c r="AV42" s="338"/>
      <c r="AW42" s="338"/>
      <c r="AX42" s="338"/>
      <c r="AY42" s="278"/>
      <c r="AZ42" s="137"/>
      <c r="BA42" s="137"/>
      <c r="BB42" s="137"/>
      <c r="BC42" s="137"/>
      <c r="BD42" s="153" t="str">
        <f>$K$27</f>
        <v>cc</v>
      </c>
      <c r="BE42" s="154"/>
      <c r="BF42" s="155"/>
      <c r="BG42" s="153" t="str">
        <f>$K$27</f>
        <v>cc</v>
      </c>
      <c r="BH42" s="154"/>
      <c r="BI42" s="155"/>
      <c r="BJ42" s="153" t="str">
        <f>$K$23</f>
        <v>aa</v>
      </c>
      <c r="BK42" s="154"/>
      <c r="BL42" s="249"/>
      <c r="BM42" s="153" t="str">
        <f>$K$27</f>
        <v>cc</v>
      </c>
      <c r="BN42" s="154"/>
      <c r="BO42" s="291"/>
      <c r="BP42" s="292" t="str">
        <f>$K$23</f>
        <v>aa</v>
      </c>
      <c r="BQ42" s="293"/>
      <c r="BR42" s="288"/>
      <c r="BS42" s="288"/>
      <c r="BT42" s="288"/>
      <c r="BU42" s="289"/>
    </row>
    <row r="43" spans="1:73" s="148" customFormat="1" ht="34.5" customHeight="1" thickBot="1">
      <c r="A43" s="142"/>
      <c r="B43" s="137"/>
      <c r="C43" s="137"/>
      <c r="D43" s="137"/>
      <c r="E43" s="137"/>
      <c r="F43" s="137"/>
      <c r="G43" s="137"/>
      <c r="H43" s="137"/>
      <c r="I43" s="137"/>
      <c r="J43" s="279"/>
      <c r="K43" s="339"/>
      <c r="L43" s="277"/>
      <c r="M43" s="277"/>
      <c r="N43" s="277"/>
      <c r="O43" s="277"/>
      <c r="P43" s="277"/>
      <c r="Q43" s="277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338"/>
      <c r="AG43" s="338"/>
      <c r="AH43" s="338"/>
      <c r="AI43" s="616"/>
      <c r="AJ43" s="616"/>
      <c r="AK43" s="616"/>
      <c r="AL43" s="616"/>
      <c r="AM43" s="616"/>
      <c r="AN43" s="616"/>
      <c r="AO43" s="616"/>
      <c r="AP43" s="616"/>
      <c r="AQ43" s="616"/>
      <c r="AR43" s="616"/>
      <c r="AS43" s="616"/>
      <c r="AT43" s="616"/>
      <c r="AU43" s="338"/>
      <c r="AV43" s="338"/>
      <c r="AW43" s="338"/>
      <c r="AX43" s="338"/>
      <c r="AY43" s="278"/>
      <c r="AZ43" s="137"/>
      <c r="BA43" s="137"/>
      <c r="BB43" s="137"/>
      <c r="BC43" s="137"/>
      <c r="BD43" s="181" t="str">
        <f>$K$34</f>
        <v>hh</v>
      </c>
      <c r="BE43" s="182"/>
      <c r="BF43" s="155"/>
      <c r="BG43" s="262" t="str">
        <f>$K$28</f>
        <v>dd</v>
      </c>
      <c r="BH43" s="182"/>
      <c r="BI43" s="156"/>
      <c r="BJ43" s="181" t="str">
        <f>$K$24</f>
        <v>bb</v>
      </c>
      <c r="BK43" s="182"/>
      <c r="BL43" s="249"/>
      <c r="BM43" s="252" t="str">
        <f>$K$33</f>
        <v>gg</v>
      </c>
      <c r="BN43" s="182"/>
      <c r="BO43" s="291"/>
      <c r="BP43" s="296" t="str">
        <f>$K$30</f>
        <v>ee</v>
      </c>
      <c r="BQ43" s="297"/>
      <c r="BR43" s="288"/>
      <c r="BS43" s="288"/>
      <c r="BT43" s="288"/>
      <c r="BU43" s="289"/>
    </row>
    <row r="44" spans="1:73" s="148" customFormat="1" ht="34.5" customHeight="1">
      <c r="A44" s="142"/>
      <c r="B44" s="137"/>
      <c r="C44" s="137"/>
      <c r="D44" s="137"/>
      <c r="E44" s="137"/>
      <c r="F44" s="137"/>
      <c r="G44" s="137"/>
      <c r="H44" s="137"/>
      <c r="I44" s="137"/>
      <c r="J44" s="133"/>
      <c r="K44" s="598"/>
      <c r="L44" s="599"/>
      <c r="M44" s="599"/>
      <c r="N44" s="599"/>
      <c r="O44" s="599"/>
      <c r="P44" s="599"/>
      <c r="Q44" s="599"/>
      <c r="R44" s="599"/>
      <c r="S44" s="599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338"/>
      <c r="AG44" s="338"/>
      <c r="AH44" s="338"/>
      <c r="AI44" s="591"/>
      <c r="AJ44" s="592"/>
      <c r="AK44" s="592"/>
      <c r="AL44" s="592"/>
      <c r="AM44" s="592"/>
      <c r="AN44" s="592"/>
      <c r="AO44" s="592"/>
      <c r="AP44" s="592"/>
      <c r="AQ44" s="592"/>
      <c r="AR44" s="592"/>
      <c r="AS44" s="592"/>
      <c r="AT44" s="592"/>
      <c r="AU44" s="338"/>
      <c r="AV44" s="338"/>
      <c r="AW44" s="338"/>
      <c r="AX44" s="338"/>
      <c r="AY44" s="278"/>
      <c r="AZ44" s="137"/>
      <c r="BA44" s="137"/>
      <c r="BB44" s="137"/>
      <c r="BC44" s="137"/>
      <c r="BD44" s="146"/>
      <c r="BE44" s="146"/>
      <c r="BF44" s="155"/>
      <c r="BG44" s="155"/>
      <c r="BH44" s="155"/>
      <c r="BI44" s="155"/>
      <c r="BJ44" s="155"/>
      <c r="BK44" s="155"/>
      <c r="BL44" s="271"/>
      <c r="BM44" s="271"/>
      <c r="BN44" s="271"/>
      <c r="BO44" s="271"/>
      <c r="BP44" s="271"/>
      <c r="BQ44" s="288"/>
      <c r="BR44" s="288"/>
      <c r="BS44" s="288"/>
      <c r="BT44" s="288"/>
      <c r="BU44" s="289"/>
    </row>
    <row r="45" spans="1:73" s="148" customFormat="1" ht="34.5" customHeight="1">
      <c r="A45" s="142"/>
      <c r="B45" s="137"/>
      <c r="C45" s="137"/>
      <c r="D45" s="137"/>
      <c r="E45" s="137"/>
      <c r="F45" s="137"/>
      <c r="G45" s="137"/>
      <c r="H45" s="137"/>
      <c r="I45" s="137"/>
      <c r="J45" s="279"/>
      <c r="K45" s="339"/>
      <c r="L45" s="277"/>
      <c r="M45" s="277"/>
      <c r="N45" s="277"/>
      <c r="O45" s="277"/>
      <c r="P45" s="277"/>
      <c r="Q45" s="277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338"/>
      <c r="AG45" s="338"/>
      <c r="AH45" s="338"/>
      <c r="AI45" s="616"/>
      <c r="AJ45" s="616"/>
      <c r="AK45" s="616"/>
      <c r="AL45" s="616"/>
      <c r="AM45" s="616"/>
      <c r="AN45" s="616"/>
      <c r="AO45" s="616"/>
      <c r="AP45" s="616"/>
      <c r="AQ45" s="616"/>
      <c r="AR45" s="616"/>
      <c r="AS45" s="616"/>
      <c r="AT45" s="616"/>
      <c r="AU45" s="338"/>
      <c r="AV45" s="338"/>
      <c r="AW45" s="338"/>
      <c r="AX45" s="338"/>
      <c r="AY45" s="278"/>
      <c r="AZ45" s="137"/>
      <c r="BA45" s="137"/>
      <c r="BB45" s="137"/>
      <c r="BC45" s="137"/>
      <c r="BD45" s="146"/>
      <c r="BE45" s="146"/>
      <c r="BF45" s="155"/>
      <c r="BG45" s="155"/>
      <c r="BH45" s="155"/>
      <c r="BI45" s="155"/>
      <c r="BJ45" s="155"/>
      <c r="BK45" s="155"/>
      <c r="BL45" s="271"/>
      <c r="BM45" s="271"/>
      <c r="BN45" s="271"/>
      <c r="BO45" s="271"/>
      <c r="BP45" s="271"/>
      <c r="BQ45" s="288"/>
      <c r="BR45" s="288"/>
      <c r="BS45" s="288"/>
      <c r="BT45" s="288"/>
      <c r="BU45" s="289"/>
    </row>
    <row r="46" spans="1:73" s="148" customFormat="1" ht="34.5" customHeight="1">
      <c r="A46" s="142"/>
      <c r="B46" s="137"/>
      <c r="C46" s="137"/>
      <c r="D46" s="137"/>
      <c r="E46" s="137"/>
      <c r="F46" s="137"/>
      <c r="G46" s="137"/>
      <c r="H46" s="137"/>
      <c r="I46" s="137"/>
      <c r="J46" s="133"/>
      <c r="K46" s="598"/>
      <c r="L46" s="599"/>
      <c r="M46" s="599"/>
      <c r="N46" s="599"/>
      <c r="O46" s="599"/>
      <c r="P46" s="599"/>
      <c r="Q46" s="599"/>
      <c r="R46" s="599"/>
      <c r="S46" s="599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338"/>
      <c r="AG46" s="338"/>
      <c r="AH46" s="338"/>
      <c r="AI46" s="591"/>
      <c r="AJ46" s="592"/>
      <c r="AK46" s="592"/>
      <c r="AL46" s="592"/>
      <c r="AM46" s="592"/>
      <c r="AN46" s="592"/>
      <c r="AO46" s="592"/>
      <c r="AP46" s="592"/>
      <c r="AQ46" s="592"/>
      <c r="AR46" s="592"/>
      <c r="AS46" s="592"/>
      <c r="AT46" s="592"/>
      <c r="AU46" s="338"/>
      <c r="AV46" s="338"/>
      <c r="AW46" s="338"/>
      <c r="AX46" s="338"/>
      <c r="AY46" s="278"/>
      <c r="AZ46" s="137"/>
      <c r="BA46" s="137"/>
      <c r="BB46" s="137"/>
      <c r="BC46" s="137"/>
      <c r="BD46" s="146"/>
      <c r="BE46" s="146"/>
      <c r="BF46" s="155"/>
      <c r="BG46" s="155"/>
      <c r="BH46" s="155"/>
      <c r="BI46" s="155"/>
      <c r="BJ46" s="155"/>
      <c r="BK46" s="155"/>
      <c r="BL46" s="271"/>
      <c r="BM46" s="271"/>
      <c r="BN46" s="271"/>
      <c r="BO46" s="271"/>
      <c r="BP46" s="271"/>
      <c r="BQ46" s="288"/>
      <c r="BR46" s="288"/>
      <c r="BS46" s="288"/>
      <c r="BT46" s="288"/>
      <c r="BU46" s="289"/>
    </row>
    <row r="47" spans="1:73" ht="34.5" customHeight="1" thickBot="1">
      <c r="A47" s="239"/>
      <c r="B47" s="240"/>
      <c r="C47" s="240"/>
      <c r="D47" s="240"/>
      <c r="E47" s="240"/>
      <c r="F47" s="240"/>
      <c r="G47" s="240"/>
      <c r="H47" s="240"/>
      <c r="I47" s="240"/>
      <c r="J47" s="544"/>
      <c r="K47" s="544"/>
      <c r="L47" s="544"/>
      <c r="M47" s="544"/>
      <c r="N47" s="544"/>
      <c r="O47" s="240"/>
      <c r="P47" s="240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3"/>
      <c r="AY47" s="244"/>
      <c r="AZ47" s="244"/>
      <c r="BA47" s="244"/>
      <c r="BB47" s="244"/>
      <c r="BC47" s="241"/>
      <c r="BD47" s="245"/>
      <c r="BE47" s="245"/>
      <c r="BF47" s="245"/>
      <c r="BG47" s="245"/>
      <c r="BH47" s="245"/>
      <c r="BI47" s="245"/>
      <c r="BJ47" s="538" t="s">
        <v>31</v>
      </c>
      <c r="BK47" s="506"/>
      <c r="BL47" s="506"/>
      <c r="BM47" s="506"/>
      <c r="BN47" s="506"/>
      <c r="BO47" s="506"/>
      <c r="BP47" s="506"/>
      <c r="BQ47" s="506"/>
      <c r="BR47" s="281"/>
      <c r="BS47" s="281"/>
      <c r="BT47" s="281"/>
      <c r="BU47" s="282"/>
    </row>
  </sheetData>
  <mergeCells count="78">
    <mergeCell ref="AF37:AH37"/>
    <mergeCell ref="AF39:AH39"/>
    <mergeCell ref="AF40:AH40"/>
    <mergeCell ref="K37:S37"/>
    <mergeCell ref="K39:S39"/>
    <mergeCell ref="AF24:AH24"/>
    <mergeCell ref="AF27:AH27"/>
    <mergeCell ref="AF28:AH28"/>
    <mergeCell ref="AF30:AH30"/>
    <mergeCell ref="AF31:AH31"/>
    <mergeCell ref="AF33:AH33"/>
    <mergeCell ref="AF34:AH34"/>
    <mergeCell ref="AF36:AH36"/>
    <mergeCell ref="AI45:AT45"/>
    <mergeCell ref="AI46:AT46"/>
    <mergeCell ref="AI22:AT22"/>
    <mergeCell ref="AI24:AT24"/>
    <mergeCell ref="AI27:AT27"/>
    <mergeCell ref="AI29:AT29"/>
    <mergeCell ref="AI31:AT31"/>
    <mergeCell ref="AI33:AT33"/>
    <mergeCell ref="AI35:AT35"/>
    <mergeCell ref="AI37:AT37"/>
    <mergeCell ref="AI39:AT39"/>
    <mergeCell ref="AI38:AT38"/>
    <mergeCell ref="AI40:AT40"/>
    <mergeCell ref="AI42:AT42"/>
    <mergeCell ref="AI44:AT44"/>
    <mergeCell ref="AI41:AT41"/>
    <mergeCell ref="AI43:AT43"/>
    <mergeCell ref="K42:S42"/>
    <mergeCell ref="K44:S44"/>
    <mergeCell ref="AI36:AT36"/>
    <mergeCell ref="K23:S23"/>
    <mergeCell ref="K26:S26"/>
    <mergeCell ref="K24:S24"/>
    <mergeCell ref="K27:S27"/>
    <mergeCell ref="K29:S29"/>
    <mergeCell ref="K31:S31"/>
    <mergeCell ref="K33:S33"/>
    <mergeCell ref="K35:S35"/>
    <mergeCell ref="K34:S34"/>
    <mergeCell ref="BJ47:BQ47"/>
    <mergeCell ref="BN6:BN7"/>
    <mergeCell ref="K2:BC2"/>
    <mergeCell ref="K6:M8"/>
    <mergeCell ref="N6:P8"/>
    <mergeCell ref="Q6:S8"/>
    <mergeCell ref="W6:Y8"/>
    <mergeCell ref="Z6:AB8"/>
    <mergeCell ref="AC6:AE8"/>
    <mergeCell ref="AF6:AH8"/>
    <mergeCell ref="BK6:BK7"/>
    <mergeCell ref="AU8:AW8"/>
    <mergeCell ref="AY8:BA8"/>
    <mergeCell ref="AI6:AK8"/>
    <mergeCell ref="AL6:AN8"/>
    <mergeCell ref="AO6:AQ8"/>
    <mergeCell ref="AR6:AT8"/>
    <mergeCell ref="T6:V8"/>
    <mergeCell ref="BE6:BE7"/>
    <mergeCell ref="BH6:BH7"/>
    <mergeCell ref="AI23:AT23"/>
    <mergeCell ref="J47:N47"/>
    <mergeCell ref="K36:S36"/>
    <mergeCell ref="K38:S38"/>
    <mergeCell ref="K40:S40"/>
    <mergeCell ref="K46:S46"/>
    <mergeCell ref="K32:S32"/>
    <mergeCell ref="AI34:AT34"/>
    <mergeCell ref="BQ6:BQ7"/>
    <mergeCell ref="BT6:BT7"/>
    <mergeCell ref="K28:S28"/>
    <mergeCell ref="K30:S30"/>
    <mergeCell ref="AI26:AT26"/>
    <mergeCell ref="AI28:AT28"/>
    <mergeCell ref="AI30:AT30"/>
    <mergeCell ref="AI32:AT32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zoomScale="50" zoomScaleNormal="50" workbookViewId="0" topLeftCell="AS18">
      <selection activeCell="BS55" sqref="BS55"/>
    </sheetView>
  </sheetViews>
  <sheetFormatPr defaultColWidth="11.421875" defaultRowHeight="12.75"/>
  <cols>
    <col min="1" max="1" width="5.7109375" style="131" customWidth="1"/>
    <col min="2" max="2" width="14.7109375" style="131" hidden="1" customWidth="1"/>
    <col min="3" max="3" width="6.7109375" style="131" hidden="1" customWidth="1"/>
    <col min="4" max="4" width="22.7109375" style="131" hidden="1" customWidth="1"/>
    <col min="5" max="6" width="6.7109375" style="131" hidden="1" customWidth="1"/>
    <col min="7" max="7" width="14.7109375" style="131" hidden="1" customWidth="1"/>
    <col min="8" max="8" width="6.7109375" style="131" hidden="1" customWidth="1"/>
    <col min="9" max="9" width="22.7109375" style="131" hidden="1" customWidth="1"/>
    <col min="10" max="10" width="22.7109375" style="131" customWidth="1"/>
    <col min="11" max="11" width="5.7109375" style="131" customWidth="1"/>
    <col min="12" max="12" width="1.7109375" style="131" customWidth="1"/>
    <col min="13" max="14" width="5.7109375" style="131" customWidth="1"/>
    <col min="15" max="15" width="1.7109375" style="131" customWidth="1"/>
    <col min="16" max="17" width="5.7109375" style="131" customWidth="1"/>
    <col min="18" max="18" width="1.7109375" style="131" customWidth="1"/>
    <col min="19" max="20" width="5.7109375" style="131" customWidth="1"/>
    <col min="21" max="21" width="1.7109375" style="131" customWidth="1"/>
    <col min="22" max="23" width="5.7109375" style="131" customWidth="1"/>
    <col min="24" max="24" width="1.7109375" style="131" customWidth="1"/>
    <col min="25" max="26" width="5.7109375" style="131" customWidth="1"/>
    <col min="27" max="27" width="1.7109375" style="131" customWidth="1"/>
    <col min="28" max="29" width="5.7109375" style="131" customWidth="1"/>
    <col min="30" max="30" width="1.7109375" style="131" customWidth="1"/>
    <col min="31" max="32" width="5.7109375" style="131" customWidth="1"/>
    <col min="33" max="33" width="1.7109375" style="131" customWidth="1"/>
    <col min="34" max="35" width="5.7109375" style="131" customWidth="1"/>
    <col min="36" max="36" width="1.7109375" style="131" customWidth="1"/>
    <col min="37" max="38" width="5.7109375" style="131" customWidth="1"/>
    <col min="39" max="39" width="1.7109375" style="131" customWidth="1"/>
    <col min="40" max="41" width="5.7109375" style="131" customWidth="1"/>
    <col min="42" max="42" width="1.7109375" style="131" customWidth="1"/>
    <col min="43" max="44" width="5.7109375" style="131" customWidth="1"/>
    <col min="45" max="45" width="1.7109375" style="131" customWidth="1"/>
    <col min="46" max="47" width="5.7109375" style="131" customWidth="1"/>
    <col min="48" max="48" width="1.7109375" style="131" customWidth="1"/>
    <col min="49" max="50" width="5.7109375" style="131" customWidth="1"/>
    <col min="51" max="51" width="1.7109375" style="131" customWidth="1"/>
    <col min="52" max="53" width="5.7109375" style="131" customWidth="1"/>
    <col min="54" max="54" width="1.7109375" style="131" customWidth="1"/>
    <col min="55" max="56" width="5.7109375" style="131" customWidth="1"/>
    <col min="57" max="57" width="1.7109375" style="131" customWidth="1"/>
    <col min="58" max="59" width="5.7109375" style="131" customWidth="1"/>
    <col min="60" max="60" width="1.7109375" style="131" customWidth="1"/>
    <col min="61" max="61" width="5.7109375" style="131" customWidth="1"/>
    <col min="62" max="62" width="7.7109375" style="131" customWidth="1"/>
    <col min="63" max="63" width="5.7109375" style="131" customWidth="1"/>
    <col min="64" max="64" width="1.7109375" style="131" customWidth="1"/>
    <col min="65" max="65" width="5.7109375" style="131" customWidth="1"/>
    <col min="66" max="66" width="7.7109375" style="131" customWidth="1"/>
    <col min="67" max="67" width="10.8515625" style="131" customWidth="1"/>
    <col min="68" max="68" width="27.7109375" style="131" customWidth="1"/>
    <col min="69" max="69" width="5.7109375" style="131" customWidth="1"/>
    <col min="70" max="70" width="8.7109375" style="131" customWidth="1"/>
    <col min="71" max="71" width="27.7109375" style="131" customWidth="1"/>
    <col min="72" max="72" width="5.7109375" style="131" customWidth="1"/>
    <col min="73" max="73" width="8.7109375" style="131" customWidth="1"/>
    <col min="74" max="74" width="27.7109375" style="131" customWidth="1"/>
    <col min="75" max="75" width="5.7109375" style="131" customWidth="1"/>
    <col min="76" max="76" width="8.7109375" style="280" customWidth="1"/>
    <col min="77" max="77" width="27.7109375" style="280" customWidth="1"/>
    <col min="78" max="78" width="5.7109375" style="280" customWidth="1"/>
    <col min="79" max="79" width="8.7109375" style="280" customWidth="1"/>
    <col min="80" max="80" width="27.7109375" style="280" customWidth="1"/>
    <col min="81" max="81" width="5.7109375" style="131" customWidth="1"/>
    <col min="82" max="82" width="8.7109375" style="131" customWidth="1"/>
    <col min="83" max="83" width="27.7109375" style="131" customWidth="1"/>
    <col min="84" max="84" width="5.7109375" style="131" customWidth="1"/>
    <col min="85" max="85" width="8.7109375" style="131" customWidth="1"/>
    <col min="86" max="86" width="27.7109375" style="131" customWidth="1"/>
    <col min="87" max="87" width="5.7109375" style="131" customWidth="1"/>
    <col min="88" max="88" width="8.7109375" style="131" customWidth="1"/>
    <col min="89" max="89" width="27.7109375" style="131" customWidth="1"/>
    <col min="90" max="91" width="5.7109375" style="131" customWidth="1"/>
    <col min="92" max="16384" width="11.421875" style="131" customWidth="1"/>
  </cols>
  <sheetData>
    <row r="1" spans="1:91" ht="15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246"/>
      <c r="BY1" s="246"/>
      <c r="BZ1" s="246"/>
      <c r="CA1" s="246"/>
      <c r="CB1" s="246"/>
      <c r="CC1" s="283"/>
      <c r="CD1" s="283"/>
      <c r="CE1" s="283"/>
      <c r="CF1" s="283"/>
      <c r="CG1" s="283"/>
      <c r="CH1" s="283"/>
      <c r="CI1" s="283"/>
      <c r="CJ1" s="283"/>
      <c r="CK1" s="283"/>
      <c r="CL1" s="283"/>
      <c r="CM1" s="284"/>
    </row>
    <row r="2" spans="1:91" ht="33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550" t="s">
        <v>69</v>
      </c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  <c r="AY2" s="551"/>
      <c r="AZ2" s="551"/>
      <c r="BA2" s="551"/>
      <c r="BB2" s="551"/>
      <c r="BC2" s="551"/>
      <c r="BD2" s="551"/>
      <c r="BE2" s="551"/>
      <c r="BF2" s="551"/>
      <c r="BG2" s="551"/>
      <c r="BH2" s="551"/>
      <c r="BI2" s="551"/>
      <c r="BJ2" s="551"/>
      <c r="BK2" s="551"/>
      <c r="BL2" s="551"/>
      <c r="BM2" s="551"/>
      <c r="BN2" s="551"/>
      <c r="BO2" s="551"/>
      <c r="BP2" s="134"/>
      <c r="BQ2" s="135"/>
      <c r="BR2" s="135"/>
      <c r="BS2" s="135"/>
      <c r="BT2" s="135"/>
      <c r="BU2" s="135"/>
      <c r="BV2" s="135"/>
      <c r="BW2" s="135"/>
      <c r="BX2" s="247"/>
      <c r="BY2" s="247"/>
      <c r="BZ2" s="247"/>
      <c r="CA2" s="247"/>
      <c r="CB2" s="247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6"/>
    </row>
    <row r="3" spans="1:91" ht="19.5" customHeigh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7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8"/>
      <c r="BQ3" s="135"/>
      <c r="BR3" s="135"/>
      <c r="BS3" s="135"/>
      <c r="BT3" s="135"/>
      <c r="BU3" s="135"/>
      <c r="BV3" s="135"/>
      <c r="BW3" s="135"/>
      <c r="BX3" s="247"/>
      <c r="BY3" s="247"/>
      <c r="BZ3" s="247"/>
      <c r="CA3" s="247"/>
      <c r="CB3" s="247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6"/>
    </row>
    <row r="4" spans="1:91" ht="34.5" customHeigh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9"/>
      <c r="L4" s="139"/>
      <c r="M4" s="139"/>
      <c r="N4" s="139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8"/>
      <c r="BQ4" s="135"/>
      <c r="BR4" s="135"/>
      <c r="BS4" s="135"/>
      <c r="BT4" s="135"/>
      <c r="BU4" s="135"/>
      <c r="BV4" s="135"/>
      <c r="BW4" s="135"/>
      <c r="BX4" s="247"/>
      <c r="BY4" s="247"/>
      <c r="BZ4" s="247"/>
      <c r="CA4" s="247"/>
      <c r="CB4" s="247"/>
      <c r="CC4" s="285"/>
      <c r="CD4" s="285"/>
      <c r="CE4" s="285"/>
      <c r="CF4" s="285"/>
      <c r="CG4" s="350"/>
      <c r="CH4" s="350"/>
      <c r="CI4" s="350"/>
      <c r="CJ4" s="350"/>
      <c r="CK4" s="350"/>
      <c r="CL4" s="350"/>
      <c r="CM4" s="351"/>
    </row>
    <row r="5" spans="1:91" ht="34.5" customHeight="1">
      <c r="A5" s="132"/>
      <c r="B5" s="133"/>
      <c r="C5" s="133"/>
      <c r="D5" s="133"/>
      <c r="E5" s="133"/>
      <c r="F5" s="133"/>
      <c r="G5" s="133"/>
      <c r="H5" s="133"/>
      <c r="I5" s="133"/>
      <c r="J5" s="140"/>
      <c r="K5" s="141"/>
      <c r="L5" s="141"/>
      <c r="M5" s="141"/>
      <c r="N5" s="141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8"/>
      <c r="BQ5" s="135"/>
      <c r="BR5" s="135"/>
      <c r="BS5" s="135"/>
      <c r="BT5" s="135"/>
      <c r="BU5" s="135"/>
      <c r="BV5" s="135"/>
      <c r="BW5" s="135"/>
      <c r="BX5" s="247"/>
      <c r="BY5" s="247"/>
      <c r="BZ5" s="247"/>
      <c r="CA5" s="247"/>
      <c r="CB5" s="247"/>
      <c r="CC5" s="285"/>
      <c r="CD5" s="285"/>
      <c r="CE5" s="285"/>
      <c r="CF5" s="285"/>
      <c r="CG5" s="350"/>
      <c r="CH5" s="350"/>
      <c r="CI5" s="350"/>
      <c r="CJ5" s="350"/>
      <c r="CK5" s="350"/>
      <c r="CL5" s="350"/>
      <c r="CM5" s="351"/>
    </row>
    <row r="6" spans="1:91" s="148" customFormat="1" ht="34.5" customHeight="1">
      <c r="A6" s="142"/>
      <c r="B6" s="137"/>
      <c r="C6" s="137"/>
      <c r="D6" s="137"/>
      <c r="E6" s="137"/>
      <c r="F6" s="137"/>
      <c r="G6" s="137"/>
      <c r="H6" s="137"/>
      <c r="I6" s="137"/>
      <c r="J6" s="140"/>
      <c r="K6" s="552" t="str">
        <f>$K$27</f>
        <v>aa</v>
      </c>
      <c r="L6" s="552"/>
      <c r="M6" s="552"/>
      <c r="N6" s="552" t="str">
        <f>$K$28</f>
        <v>bb</v>
      </c>
      <c r="O6" s="552"/>
      <c r="P6" s="552"/>
      <c r="Q6" s="633" t="str">
        <f>$K$30</f>
        <v>cc</v>
      </c>
      <c r="R6" s="552"/>
      <c r="S6" s="552"/>
      <c r="T6" s="552" t="str">
        <f>$K$31</f>
        <v>dd</v>
      </c>
      <c r="U6" s="552"/>
      <c r="V6" s="552"/>
      <c r="W6" s="552" t="str">
        <f>$K$33</f>
        <v>ee</v>
      </c>
      <c r="X6" s="552"/>
      <c r="Y6" s="552"/>
      <c r="Z6" s="553" t="str">
        <f>$K$34</f>
        <v>ff</v>
      </c>
      <c r="AA6" s="553"/>
      <c r="AB6" s="553"/>
      <c r="AC6" s="553" t="str">
        <f>$K$36</f>
        <v>gg</v>
      </c>
      <c r="AD6" s="553"/>
      <c r="AE6" s="553"/>
      <c r="AF6" s="555" t="str">
        <f>$K$37</f>
        <v>hh</v>
      </c>
      <c r="AG6" s="555"/>
      <c r="AH6" s="555"/>
      <c r="AI6" s="600" t="str">
        <f>$K$39</f>
        <v>ii</v>
      </c>
      <c r="AJ6" s="601"/>
      <c r="AK6" s="602"/>
      <c r="AL6" s="600" t="str">
        <f>$K$40</f>
        <v>jj</v>
      </c>
      <c r="AM6" s="601"/>
      <c r="AN6" s="602"/>
      <c r="AO6" s="600" t="str">
        <f>$K$42</f>
        <v>kk</v>
      </c>
      <c r="AP6" s="601"/>
      <c r="AQ6" s="602"/>
      <c r="AR6" s="600" t="str">
        <f>$K$43</f>
        <v>ll</v>
      </c>
      <c r="AS6" s="601"/>
      <c r="AT6" s="602"/>
      <c r="AU6" s="600" t="str">
        <f>$K$45</f>
        <v>mm</v>
      </c>
      <c r="AV6" s="601"/>
      <c r="AW6" s="602"/>
      <c r="AX6" s="600" t="str">
        <f>$K$46</f>
        <v>nn</v>
      </c>
      <c r="AY6" s="601"/>
      <c r="AZ6" s="602"/>
      <c r="BA6" s="600" t="str">
        <f>$K$48</f>
        <v>oo</v>
      </c>
      <c r="BB6" s="601"/>
      <c r="BC6" s="602"/>
      <c r="BD6" s="600" t="str">
        <f>$K$49</f>
        <v>pp</v>
      </c>
      <c r="BE6" s="601"/>
      <c r="BF6" s="602"/>
      <c r="BG6" s="143"/>
      <c r="BH6" s="143"/>
      <c r="BI6" s="143"/>
      <c r="BJ6" s="137"/>
      <c r="BK6" s="133"/>
      <c r="BL6" s="133"/>
      <c r="BM6" s="133"/>
      <c r="BN6" s="133"/>
      <c r="BO6" s="144"/>
      <c r="BP6" s="287" t="s">
        <v>38</v>
      </c>
      <c r="BQ6" s="547" t="s">
        <v>0</v>
      </c>
      <c r="BR6" s="145"/>
      <c r="BS6" s="287" t="s">
        <v>39</v>
      </c>
      <c r="BT6" s="547" t="s">
        <v>0</v>
      </c>
      <c r="BU6" s="146"/>
      <c r="BV6" s="287" t="s">
        <v>40</v>
      </c>
      <c r="BW6" s="547" t="s">
        <v>0</v>
      </c>
      <c r="BX6" s="248"/>
      <c r="BY6" s="287" t="s">
        <v>41</v>
      </c>
      <c r="BZ6" s="547" t="s">
        <v>0</v>
      </c>
      <c r="CA6" s="248"/>
      <c r="CB6" s="287" t="s">
        <v>42</v>
      </c>
      <c r="CC6" s="547" t="s">
        <v>0</v>
      </c>
      <c r="CD6" s="288"/>
      <c r="CE6" s="287" t="s">
        <v>43</v>
      </c>
      <c r="CF6" s="547" t="s">
        <v>0</v>
      </c>
      <c r="CG6" s="248"/>
      <c r="CH6" s="287" t="s">
        <v>79</v>
      </c>
      <c r="CI6" s="547" t="s">
        <v>0</v>
      </c>
      <c r="CJ6" s="248"/>
      <c r="CK6" s="287" t="s">
        <v>80</v>
      </c>
      <c r="CL6" s="547" t="s">
        <v>0</v>
      </c>
      <c r="CM6" s="348"/>
    </row>
    <row r="7" spans="1:91" s="148" customFormat="1" ht="34.5" customHeight="1">
      <c r="A7" s="142"/>
      <c r="B7" s="137"/>
      <c r="C7" s="137"/>
      <c r="D7" s="137"/>
      <c r="E7" s="137"/>
      <c r="F7" s="137"/>
      <c r="G7" s="137"/>
      <c r="H7" s="137"/>
      <c r="I7" s="137"/>
      <c r="J7" s="133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3"/>
      <c r="AA7" s="553"/>
      <c r="AB7" s="553"/>
      <c r="AC7" s="553"/>
      <c r="AD7" s="553"/>
      <c r="AE7" s="553"/>
      <c r="AF7" s="555"/>
      <c r="AG7" s="555"/>
      <c r="AH7" s="555"/>
      <c r="AI7" s="603"/>
      <c r="AJ7" s="604"/>
      <c r="AK7" s="605"/>
      <c r="AL7" s="603"/>
      <c r="AM7" s="604"/>
      <c r="AN7" s="605"/>
      <c r="AO7" s="603"/>
      <c r="AP7" s="604"/>
      <c r="AQ7" s="605"/>
      <c r="AR7" s="603"/>
      <c r="AS7" s="604"/>
      <c r="AT7" s="605"/>
      <c r="AU7" s="603"/>
      <c r="AV7" s="604"/>
      <c r="AW7" s="605"/>
      <c r="AX7" s="603"/>
      <c r="AY7" s="604"/>
      <c r="AZ7" s="605"/>
      <c r="BA7" s="603"/>
      <c r="BB7" s="604"/>
      <c r="BC7" s="605"/>
      <c r="BD7" s="603"/>
      <c r="BE7" s="604"/>
      <c r="BF7" s="605"/>
      <c r="BG7" s="143"/>
      <c r="BH7" s="143"/>
      <c r="BI7" s="143"/>
      <c r="BJ7" s="137"/>
      <c r="BK7" s="137"/>
      <c r="BL7" s="137"/>
      <c r="BM7" s="137"/>
      <c r="BN7" s="137"/>
      <c r="BO7" s="144"/>
      <c r="BP7" s="133"/>
      <c r="BQ7" s="547"/>
      <c r="BR7" s="149"/>
      <c r="BS7" s="149"/>
      <c r="BT7" s="547"/>
      <c r="BU7" s="149"/>
      <c r="BV7" s="149"/>
      <c r="BW7" s="547"/>
      <c r="BX7" s="248"/>
      <c r="BY7" s="248"/>
      <c r="BZ7" s="547"/>
      <c r="CA7" s="248"/>
      <c r="CB7" s="290"/>
      <c r="CC7" s="547"/>
      <c r="CD7" s="288"/>
      <c r="CE7" s="288"/>
      <c r="CF7" s="547"/>
      <c r="CG7" s="248"/>
      <c r="CH7" s="288"/>
      <c r="CI7" s="547"/>
      <c r="CJ7" s="248"/>
      <c r="CK7" s="288"/>
      <c r="CL7" s="547"/>
      <c r="CM7" s="353"/>
    </row>
    <row r="8" spans="1:91" s="148" customFormat="1" ht="34.5" customHeight="1" thickBot="1">
      <c r="A8" s="142"/>
      <c r="B8" s="150" t="s">
        <v>1</v>
      </c>
      <c r="C8" s="150"/>
      <c r="D8" s="150"/>
      <c r="E8" s="150"/>
      <c r="F8" s="150"/>
      <c r="G8" s="150"/>
      <c r="H8" s="150"/>
      <c r="I8" s="150"/>
      <c r="J8" s="133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4"/>
      <c r="AA8" s="554"/>
      <c r="AB8" s="554"/>
      <c r="AC8" s="554"/>
      <c r="AD8" s="554"/>
      <c r="AE8" s="554"/>
      <c r="AF8" s="555"/>
      <c r="AG8" s="555"/>
      <c r="AH8" s="555"/>
      <c r="AI8" s="606"/>
      <c r="AJ8" s="607"/>
      <c r="AK8" s="608"/>
      <c r="AL8" s="606"/>
      <c r="AM8" s="607"/>
      <c r="AN8" s="608"/>
      <c r="AO8" s="606"/>
      <c r="AP8" s="607"/>
      <c r="AQ8" s="608"/>
      <c r="AR8" s="606"/>
      <c r="AS8" s="607"/>
      <c r="AT8" s="608"/>
      <c r="AU8" s="606"/>
      <c r="AV8" s="607"/>
      <c r="AW8" s="608"/>
      <c r="AX8" s="606"/>
      <c r="AY8" s="607"/>
      <c r="AZ8" s="608"/>
      <c r="BA8" s="606"/>
      <c r="BB8" s="607"/>
      <c r="BC8" s="608"/>
      <c r="BD8" s="606"/>
      <c r="BE8" s="607"/>
      <c r="BF8" s="608"/>
      <c r="BG8" s="548" t="s">
        <v>0</v>
      </c>
      <c r="BH8" s="548"/>
      <c r="BI8" s="548"/>
      <c r="BJ8" s="151" t="s">
        <v>15</v>
      </c>
      <c r="BK8" s="549" t="s">
        <v>3</v>
      </c>
      <c r="BL8" s="549"/>
      <c r="BM8" s="549"/>
      <c r="BN8" s="152" t="s">
        <v>4</v>
      </c>
      <c r="BO8" s="133"/>
      <c r="BP8" s="153" t="str">
        <f>$K$27</f>
        <v>aa</v>
      </c>
      <c r="BQ8" s="154">
        <v>2</v>
      </c>
      <c r="BR8" s="155"/>
      <c r="BS8" s="153" t="str">
        <f>$K$27</f>
        <v>aa</v>
      </c>
      <c r="BT8" s="154"/>
      <c r="BU8" s="156"/>
      <c r="BV8" s="153" t="str">
        <f>$K$43</f>
        <v>ll</v>
      </c>
      <c r="BW8" s="154"/>
      <c r="BX8" s="249"/>
      <c r="BY8" s="153" t="str">
        <f>$K$40</f>
        <v>jj</v>
      </c>
      <c r="BZ8" s="250"/>
      <c r="CA8" s="291"/>
      <c r="CB8" s="292" t="str">
        <f>$K$27</f>
        <v>aa</v>
      </c>
      <c r="CC8" s="293"/>
      <c r="CD8" s="288"/>
      <c r="CE8" s="292" t="str">
        <f>$K$43</f>
        <v>ll</v>
      </c>
      <c r="CF8" s="293"/>
      <c r="CG8" s="347"/>
      <c r="CH8" s="292" t="str">
        <f>$K$28</f>
        <v>bb</v>
      </c>
      <c r="CI8" s="293"/>
      <c r="CJ8" s="347"/>
      <c r="CK8" s="292" t="str">
        <f>$K$27</f>
        <v>aa</v>
      </c>
      <c r="CL8" s="293"/>
      <c r="CM8" s="353"/>
    </row>
    <row r="9" spans="1:91" s="148" customFormat="1" ht="34.5" customHeight="1" thickBot="1" thickTop="1">
      <c r="A9" s="142"/>
      <c r="B9" s="157">
        <f aca="true" t="shared" si="0" ref="B9:B24">IF(J9="","-",RANK(F9,$F$9:$F$24,0)+RANK(E9,$E$9:$E$24,0)%+ROW()%%)</f>
        <v>5.060899999999999</v>
      </c>
      <c r="C9" s="158">
        <f aca="true" t="shared" si="1" ref="C9:C24">IF(B9="","",RANK(B9,$B$9:$B$24,1))</f>
        <v>7</v>
      </c>
      <c r="D9" s="159" t="str">
        <f>$K$27</f>
        <v>aa</v>
      </c>
      <c r="E9" s="160">
        <f>$BJ$9</f>
        <v>2</v>
      </c>
      <c r="F9" s="161">
        <f>SUM($BK$9-$BM$9)</f>
        <v>0</v>
      </c>
      <c r="G9" s="162">
        <f>SMALL($B$9:$B$24,1)</f>
        <v>1.0123</v>
      </c>
      <c r="H9" s="210">
        <f aca="true" t="shared" si="2" ref="H9:H24">IF(G9="","",RANK(G9,$G$9:$G$24,1))</f>
        <v>1</v>
      </c>
      <c r="I9" s="163" t="str">
        <f aca="true" t="shared" si="3" ref="I9:I24">INDEX($D$9:$D$24,MATCH(G9,$B$9:$B$24,0),1)</f>
        <v>oo</v>
      </c>
      <c r="J9" s="164" t="str">
        <f>$K$27</f>
        <v>aa</v>
      </c>
      <c r="K9" s="165"/>
      <c r="L9" s="166"/>
      <c r="M9" s="167"/>
      <c r="N9" s="168">
        <f>IF($BQ$8+$BQ$9&gt;0,$BQ$8,"")</f>
        <v>2</v>
      </c>
      <c r="O9" s="169" t="s">
        <v>5</v>
      </c>
      <c r="P9" s="170">
        <f>IF($BQ$8+$BQ$9&gt;0,$BQ$9,"")</f>
        <v>3</v>
      </c>
      <c r="Q9" s="168">
        <f>IF($BQ$33+$BQ$34&gt;0,$BQ$33,"")</f>
        <v>1</v>
      </c>
      <c r="R9" s="169" t="s">
        <v>5</v>
      </c>
      <c r="S9" s="170">
        <f>IF($BQ$33+$BQ$34&gt;0,$BQ$34,"")</f>
        <v>1</v>
      </c>
      <c r="T9" s="168">
        <f>IF($CF$33+$CF$34&gt;0,$CF$33,"")</f>
      </c>
      <c r="U9" s="251" t="s">
        <v>5</v>
      </c>
      <c r="V9" s="170">
        <f>IF($CF$33+$CF$34&gt;0,$CF$34,"")</f>
      </c>
      <c r="W9" s="168">
        <f>IF($CC$8+$CC$9&gt;0,$CC$8,"")</f>
      </c>
      <c r="X9" s="171" t="s">
        <v>5</v>
      </c>
      <c r="Y9" s="170">
        <f>IF($CC$8+$CC$9&gt;0,$CC$9,"")</f>
      </c>
      <c r="Z9" s="168">
        <f>IF($CC$33+$CC$34&gt;0,$CC$33,"")</f>
      </c>
      <c r="AA9" s="171" t="s">
        <v>5</v>
      </c>
      <c r="AB9" s="171">
        <f>IF($CC$33+$CC$34&gt;0,$CC$34,"")</f>
      </c>
      <c r="AC9" s="168">
        <f>IF($BW$26+$BW$27&gt;0,$BW$26,"")</f>
      </c>
      <c r="AD9" s="171" t="s">
        <v>5</v>
      </c>
      <c r="AE9" s="170">
        <f>IF($BW$26+$BW$27&gt;0,$BW$27,"")</f>
      </c>
      <c r="AF9" s="168">
        <f>IF($CI$48+$CI$49&gt;0,$CI$48,"")</f>
      </c>
      <c r="AG9" s="169" t="s">
        <v>5</v>
      </c>
      <c r="AH9" s="170">
        <f>IF($CI$48+$CI$49&gt;0,$CI$49,"")</f>
      </c>
      <c r="AI9" s="168">
        <f>IF($BZ$11+$BZ$12&gt;0,$BZ$11,"")</f>
      </c>
      <c r="AJ9" s="169" t="s">
        <v>5</v>
      </c>
      <c r="AK9" s="170">
        <f>IF($BZ$11+$BZ$12&gt;0,$BZ$12,"")</f>
      </c>
      <c r="AL9" s="168">
        <f>IF($CL$8+$CL$9&gt;0,$CL$8,"")</f>
      </c>
      <c r="AM9" s="169" t="s">
        <v>5</v>
      </c>
      <c r="AN9" s="170">
        <f>IF($CL$8+$CL$9&gt;0,$CL$9,"")</f>
      </c>
      <c r="AO9" s="168">
        <f>IF($BZ$42+$BZ$43&gt;0,$BZ$42,"")</f>
      </c>
      <c r="AP9" s="169" t="s">
        <v>5</v>
      </c>
      <c r="AQ9" s="170">
        <f>IF($BZ$42+$BZ$43&gt;0,$BZ$43,"")</f>
      </c>
      <c r="AR9" s="168">
        <f>IF($CI$17+$CI$18&gt;0,$CI$17,"")</f>
        <v>4</v>
      </c>
      <c r="AS9" s="169" t="s">
        <v>5</v>
      </c>
      <c r="AT9" s="170">
        <f>IF($CI$17+$CI$18&gt;0,$CI$18,"")</f>
        <v>1</v>
      </c>
      <c r="AU9" s="168">
        <f>IF($CF$11+$CF$12&gt;0,$CF$11,"")</f>
      </c>
      <c r="AV9" s="169" t="s">
        <v>5</v>
      </c>
      <c r="AW9" s="170">
        <f>IF($CF$11+$CF$12&gt;0,$CF$12,"")</f>
      </c>
      <c r="AX9" s="168">
        <f>IF($BT$42+$BT$43&gt;0,$BT$42,"")</f>
      </c>
      <c r="AY9" s="169" t="s">
        <v>5</v>
      </c>
      <c r="AZ9" s="170">
        <f>IF($BT$42+$BT$43&gt;0,$BT$43,"")</f>
      </c>
      <c r="BA9" s="168">
        <f>IF($BW$33+$BW$34&gt;0,$BW$33,"")</f>
      </c>
      <c r="BB9" s="169" t="s">
        <v>5</v>
      </c>
      <c r="BC9" s="170">
        <f>IF($BW$33+$BW$34&gt;0,$BW$34,"")</f>
      </c>
      <c r="BD9" s="168">
        <f>IF($BT$8+$BT$9&gt;0,$BT$8,"")</f>
      </c>
      <c r="BE9" s="169" t="s">
        <v>5</v>
      </c>
      <c r="BF9" s="172">
        <f>IF($BT$8+$BT$9&gt;0,$BT$9,"")</f>
      </c>
      <c r="BG9" s="173">
        <f>SUM(K9,N9,Q9,T9,W9,Z9,AC9,AF9,AI9,AL9,AO9,AR9,AU9,AX9,BA9,BD9)</f>
        <v>7</v>
      </c>
      <c r="BH9" s="174" t="s">
        <v>5</v>
      </c>
      <c r="BI9" s="175">
        <f>SUM(M9,P9,S9,V9,Y9,AB9,AE9,AH9,AK9,AN9,AQ9,AT9,AW9,AZ9,BC9,BF9)</f>
        <v>5</v>
      </c>
      <c r="BJ9" s="176">
        <f>SUM(IF(N9="",0,N9-P9)+IF(Q9="",0,Q9-S9)+IF(T9="",0,T9-V9)+IF(W9="",0,W9-Y9)+IF(Z9="",0,Z9-AB9)+IF(AC9="",0,AC9-AE9)+IF(AF9="",0,AF9-AH9)+IF(AI9="",0,AI9-AK9)+IF(AL9="",0,AL9-AN9)+IF(AO9="",0,AO9-AQ9)+IF(AR9="",0,AR9-AT9)+IF(AU9="",0,AU9-AW9)+IF(AX9="",0,AX9-AZ9)+IF(BA9="",0,BA9-BC9)+IF(BD9="",0,BD9-BF9))</f>
        <v>2</v>
      </c>
      <c r="BK9" s="177">
        <f>SUM(IF(K9="",0,1)+IF(K9&gt;M9,1)+IF(K9&lt;M9,-1))+(IF(N9="",0,1)+IF(N9&gt;P9,1)+IF(N9&lt;P9,-1))+(IF(Q9="",0,1)+IF(Q9&gt;S9,1)+IF(Q9&lt;S9,-1))+(IF(T9="",0,1)+IF(T9&gt;V9,1)+IF(T9&lt;V9,-1))+(IF(W9="",0,1)+IF(W9&gt;Y9,1)+IF(W9&lt;Y9,-1))+(IF(Z9="",0,1)+IF(Z9&gt;AB9,1)+IF(Z9&lt;AB9,-1))+(IF(AC9="",0,1)+IF(AC9&gt;AE9,1)+IF(AC9&lt;AE9,-1))+(IF(AF9="",0,1)+IF(AF9&gt;AH9,1)+IF(AF9&lt;AH9,-1))+(IF(AI9="",0,1)+IF(AI9&gt;AK9,1)+IF(AI9&lt;AK9,-1))+(IF(AL9="",0,1)+IF(AL9&gt;AN9,1)+IF(AL9&lt;AN9,-1))+(IF(AO9="",0,1)+IF(AO9&gt;AQ9,1)+IF(AO9&lt;AQ9,-1))+(IF(AR9="",0,1)+IF(AR9&gt;AT9,1)+IF(AR9&lt;AT9,-1))+(IF(AU9="",0,1)+IF(AU9&gt;AW9,1)+IF(AU9&lt;AW9,-1))+(IF(AX9="",0,1)+IF(AX9&gt;AZ9,1)+IF(AX9&lt;AZ9,-1))+(IF(BA9="",0,1)+IF(BA9&gt;BC9,1)+IF(BA9&lt;BC9,-1))+(IF(BD9="",0,1)+IF(BD9&gt;BF9,1)+IF(BD9&lt;BF9,-1))</f>
        <v>3</v>
      </c>
      <c r="BL9" s="178" t="s">
        <v>5</v>
      </c>
      <c r="BM9" s="294">
        <f>SUM(IF(M9="",0,1)+IF(M9&gt;K9,1)+IF(M9&lt;K9,-1))+(IF(P9="",0,1)+IF(P9&gt;N9,1)+IF(P9&lt;N9,-1))+(IF(S9="",0,1)+IF(S9&gt;Q9,1)+IF(S9&lt;Q9,-1))+(IF(V9="",0,1)+IF(V9&gt;T9,1)+IF(V9&lt;T9,-1))+(IF(Y9="",0,1)+IF(Y9&gt;W9,1)+IF(Y9&lt;W9,-1))+(IF(AB9="",0,1)+IF(AB9&gt;Z9,1)+IF(AB9&lt;Z9,-1))+(IF(AE9="",0,1)+IF(AE9&gt;AC9,1)+IF(AE9&lt;AC9,-1))+(IF(AH9="",0,1)+IF(AH9&gt;AF9,1)+IF(AH9&lt;AF9,-1))+(IF(AK9="",0,1)+IF(AK9&gt;AI9,1)+IF(AK9&lt;AI9,-1))+(IF(AN9="",0,1)+IF(AN9&gt;AL9,1)+IF(AN9&lt;AL9,-1))+(IF(AQ9="",0,1)+IF(AQ9&gt;AO9,1)+IF(AQ9&lt;AO9,-1))+(IF(AT9="",0,1)+IF(AT9&gt;AR9,1)+IF(AT9&lt;AR9,-1))+(IF(AW9="",0,1)+IF(AW9&gt;AU9,1)+IF(AW9&lt;AU9,-1))+(IF(AZ9="",0,1)+IF(AZ9&gt;AX9,1)+IF(AZ9&lt;AX9,-1))+(IF(BC9="",0,1)+IF(BC9&gt;BA9,1)+IF(BC9&lt;BA9,-1))+(IF(BF9="",0,1)+IF(BF9&gt;BD9,1)+IF(BF9&lt;BD9,-1))</f>
        <v>3</v>
      </c>
      <c r="BN9" s="295">
        <f aca="true" t="shared" si="4" ref="BN9:BN24">IF(B9="","",RANK(B9,$B$9:$B$24,1))</f>
        <v>7</v>
      </c>
      <c r="BO9" s="144"/>
      <c r="BP9" s="252" t="str">
        <f>$K$28</f>
        <v>bb</v>
      </c>
      <c r="BQ9" s="182">
        <v>3</v>
      </c>
      <c r="BR9" s="155"/>
      <c r="BS9" s="181" t="str">
        <f>$K$49</f>
        <v>pp</v>
      </c>
      <c r="BT9" s="182"/>
      <c r="BU9" s="156"/>
      <c r="BV9" s="252" t="str">
        <f>$K$45</f>
        <v>mm</v>
      </c>
      <c r="BW9" s="182"/>
      <c r="BX9" s="249"/>
      <c r="BY9" s="252" t="str">
        <f>$K$42</f>
        <v>kk</v>
      </c>
      <c r="BZ9" s="253"/>
      <c r="CA9" s="291"/>
      <c r="CB9" s="296" t="str">
        <f>$K$33</f>
        <v>ee</v>
      </c>
      <c r="CC9" s="297"/>
      <c r="CD9" s="288"/>
      <c r="CE9" s="296" t="str">
        <f>$K$49</f>
        <v>pp</v>
      </c>
      <c r="CF9" s="297"/>
      <c r="CG9" s="347"/>
      <c r="CH9" s="296" t="str">
        <f>$K$40</f>
        <v>jj</v>
      </c>
      <c r="CI9" s="297"/>
      <c r="CJ9" s="347"/>
      <c r="CK9" s="296" t="str">
        <f>$K$40</f>
        <v>jj</v>
      </c>
      <c r="CL9" s="297"/>
      <c r="CM9" s="353"/>
    </row>
    <row r="10" spans="1:91" s="148" customFormat="1" ht="34.5" customHeight="1">
      <c r="A10" s="142"/>
      <c r="B10" s="157">
        <f t="shared" si="0"/>
        <v>1.041</v>
      </c>
      <c r="C10" s="158">
        <f t="shared" si="1"/>
        <v>2</v>
      </c>
      <c r="D10" s="159" t="str">
        <f>$K$28</f>
        <v>bb</v>
      </c>
      <c r="E10" s="160">
        <f>$BJ$10</f>
        <v>3</v>
      </c>
      <c r="F10" s="161">
        <f>SUM($BK$10-$BM$10)</f>
        <v>4</v>
      </c>
      <c r="G10" s="162">
        <f>SMALL($B$9:$B$24,2)</f>
        <v>1.041</v>
      </c>
      <c r="H10" s="210">
        <f t="shared" si="2"/>
        <v>2</v>
      </c>
      <c r="I10" s="163" t="str">
        <f t="shared" si="3"/>
        <v>bb</v>
      </c>
      <c r="J10" s="164" t="str">
        <f>$K$28</f>
        <v>bb</v>
      </c>
      <c r="K10" s="183">
        <f>IF($BQ$8+$BQ$9&gt;0,$BQ$9,"")</f>
        <v>3</v>
      </c>
      <c r="L10" s="184" t="s">
        <v>5</v>
      </c>
      <c r="M10" s="185">
        <f>IF($BQ$8+$BQ$9&gt;0,$BQ$8,"")</f>
        <v>2</v>
      </c>
      <c r="N10" s="186"/>
      <c r="O10" s="187"/>
      <c r="P10" s="188"/>
      <c r="Q10" s="189">
        <f>IF($CC$11+$CC$12&gt;0,$CC$11,"")</f>
      </c>
      <c r="R10" s="184" t="s">
        <v>5</v>
      </c>
      <c r="S10" s="185">
        <f>IF($CC$11+$CC$12&gt;0,$CC$12,"")</f>
      </c>
      <c r="T10" s="189">
        <f>IF($BQ$36+$BQ$37&gt;0,$BQ$36,"")</f>
        <v>4</v>
      </c>
      <c r="U10" s="254" t="s">
        <v>5</v>
      </c>
      <c r="V10" s="185">
        <f>IF($BQ$36+$BQ$37&gt;0,$BQ$37,"")</f>
        <v>1</v>
      </c>
      <c r="W10" s="189">
        <f>IF($CC$36+$CC$37&gt;0,$CC$36,"")</f>
      </c>
      <c r="X10" s="184" t="s">
        <v>5</v>
      </c>
      <c r="Y10" s="185">
        <f>IF($CC$36+$CC$37&gt;0,$CC$37,"")</f>
      </c>
      <c r="Z10" s="189">
        <f>IF($BW$23+$BW$24&gt;0,$BW$23,"")</f>
      </c>
      <c r="AA10" s="190" t="s">
        <v>5</v>
      </c>
      <c r="AB10" s="190">
        <f>IF($BW$23+$BW$24&gt;0,$BW$24,"")</f>
      </c>
      <c r="AC10" s="189">
        <f>IF($BT$26+$BT$27&gt;0,$BT$26,"")</f>
      </c>
      <c r="AD10" s="190" t="s">
        <v>5</v>
      </c>
      <c r="AE10" s="185">
        <f>IF($BT$26+$BT$27&gt;0,$BT$27,"")</f>
      </c>
      <c r="AF10" s="189">
        <f>IF($CF$54+$CF$55&gt;0,$CF$54,"")</f>
      </c>
      <c r="AG10" s="184" t="s">
        <v>5</v>
      </c>
      <c r="AH10" s="185">
        <f>IF($CF$54+$CF$55&gt;0,$CF$55,"")</f>
      </c>
      <c r="AI10" s="189">
        <f>IF($BW$36+$BW$37&gt;0,$BW$36,"")</f>
      </c>
      <c r="AJ10" s="184" t="s">
        <v>5</v>
      </c>
      <c r="AK10" s="185">
        <f>IF($BW$36+$BW$37&gt;0,$BW$37,"")</f>
      </c>
      <c r="AL10" s="189">
        <f>IF($CI$8+$CI$9&gt;0,$CI$8,"")</f>
      </c>
      <c r="AM10" s="184" t="s">
        <v>5</v>
      </c>
      <c r="AN10" s="185">
        <f>IF($CI$8+$CI$9&gt;0,$CI$9,"")</f>
      </c>
      <c r="AO10" s="189">
        <f>IF($CL$11+$CL$12&gt;0,$CL$11,"")</f>
      </c>
      <c r="AP10" s="184" t="s">
        <v>5</v>
      </c>
      <c r="AQ10" s="185">
        <f>IF($CL$11+$CL$12&gt;0,$CL$12,"")</f>
      </c>
      <c r="AR10" s="189">
        <f>IF($BZ$36+$BZ$37&gt;0,$BZ$36,"")</f>
      </c>
      <c r="AS10" s="184" t="s">
        <v>5</v>
      </c>
      <c r="AT10" s="185">
        <f>IF($BZ$36+$BZ$37&gt;0,$BZ$37,"")</f>
      </c>
      <c r="AU10" s="189">
        <f>IF($BT$45+$BT$46&gt;0,$BT$45,"")</f>
      </c>
      <c r="AV10" s="184" t="s">
        <v>5</v>
      </c>
      <c r="AW10" s="185">
        <f>IF($BT$45+$BT$46&gt;0,$BT$46,"")</f>
      </c>
      <c r="AX10" s="189">
        <f>IF($BZ$26+$BZ$27&gt;0,$BZ$26,"")</f>
      </c>
      <c r="AY10" s="184" t="s">
        <v>5</v>
      </c>
      <c r="AZ10" s="185">
        <f>IF($BZ$26+$BZ$27&gt;0,$BZ$27,"")</f>
      </c>
      <c r="BA10" s="189">
        <f>IF($CF$14+$CF$15&gt;0,$CF$14,"")</f>
      </c>
      <c r="BB10" s="184" t="s">
        <v>5</v>
      </c>
      <c r="BC10" s="185">
        <f>IF($CF$14+$CF$15&gt;0,$CF$15,"")</f>
      </c>
      <c r="BD10" s="189">
        <f>IF($CI$33+$CI$34&gt;0,$CI$33,"")</f>
      </c>
      <c r="BE10" s="184" t="s">
        <v>5</v>
      </c>
      <c r="BF10" s="191">
        <f>IF($CI$33+$CI$34&gt;0,$CI$34,"")</f>
      </c>
      <c r="BG10" s="192">
        <f aca="true" t="shared" si="5" ref="BG10:BG24">SUM(K10,N10,Q10,T10,W10,Z10,AC10,AF10,AI10,AL10,AO10,AR10,AU10,AX10,BA10,BD10)</f>
        <v>7</v>
      </c>
      <c r="BH10" s="193" t="s">
        <v>5</v>
      </c>
      <c r="BI10" s="194">
        <f aca="true" t="shared" si="6" ref="BI10:BI24">SUM(M10,P10,S10,V10,Y10,AB10,AE10,AH10,AK10,AN10,AQ10,AT10,AW10,AZ10,BC10,BF10)</f>
        <v>3</v>
      </c>
      <c r="BJ10" s="195">
        <f aca="true" t="shared" si="7" ref="BJ10:BJ24">SUM(IF(N10="",0,N10-P10)+IF(Q10="",0,Q10-S10)+IF(T10="",0,T10-V10)+IF(W10="",0,W10-Y10)+IF(Z10="",0,Z10-AB10)+IF(AC10="",0,AC10-AE10)+IF(AF10="",0,AF10-AH10)+IF(AI10="",0,AI10-AK10)+IF(AL10="",0,AL10-AN10)+IF(AO10="",0,AO10-AQ10)+IF(AR10="",0,AR10-AT10)+IF(AU10="",0,AU10-AW10)+IF(AX10="",0,AX10-AZ10)+IF(BA10="",0,BA10-BC10)+IF(BD10="",0,BD10-BF10))</f>
        <v>3</v>
      </c>
      <c r="BK10" s="196">
        <f aca="true" t="shared" si="8" ref="BK10:BK24">SUM(IF(K10="",0,1)+IF(K10&gt;M10,1)+IF(K10&lt;M10,-1))+(IF(N10="",0,1)+IF(N10&gt;P10,1)+IF(N10&lt;P10,-1))+(IF(Q10="",0,1)+IF(Q10&gt;S10,1)+IF(Q10&lt;S10,-1))+(IF(T10="",0,1)+IF(T10&gt;V10,1)+IF(T10&lt;V10,-1))+(IF(W10="",0,1)+IF(W10&gt;Y10,1)+IF(W10&lt;Y10,-1))+(IF(Z10="",0,1)+IF(Z10&gt;AB10,1)+IF(Z10&lt;AB10,-1))+(IF(AC10="",0,1)+IF(AC10&gt;AE10,1)+IF(AC10&lt;AE10,-1))+(IF(AF10="",0,1)+IF(AF10&gt;AH10,1)+IF(AF10&lt;AH10,-1))+(IF(AI10="",0,1)+IF(AI10&gt;AK10,1)+IF(AI10&lt;AK10,-1))+(IF(AL10="",0,1)+IF(AL10&gt;AN10,1)+IF(AL10&lt;AN10,-1))+(IF(AO10="",0,1)+IF(AO10&gt;AQ10,1)+IF(AO10&lt;AQ10,-1))+(IF(AR10="",0,1)+IF(AR10&gt;AT10,1)+IF(AR10&lt;AT10,-1))+(IF(AU10="",0,1)+IF(AU10&gt;AW10,1)+IF(AU10&lt;AW10,-1))+(IF(AX10="",0,1)+IF(AX10&gt;AZ10,1)+IF(AX10&lt;AZ10,-1))+(IF(BA10="",0,1)+IF(BA10&gt;BC10,1)+IF(BA10&lt;BC10,-1))+(IF(BD10="",0,1)+IF(BD10&gt;BF10,1)+IF(BD10&lt;BF10,-1))</f>
        <v>4</v>
      </c>
      <c r="BL10" s="197" t="s">
        <v>5</v>
      </c>
      <c r="BM10" s="298">
        <f aca="true" t="shared" si="9" ref="BM10:BM24">SUM(IF(M10="",0,1)+IF(M10&gt;K10,1)+IF(M10&lt;K10,-1))+(IF(P10="",0,1)+IF(P10&gt;N10,1)+IF(P10&lt;N10,-1))+(IF(S10="",0,1)+IF(S10&gt;Q10,1)+IF(S10&lt;Q10,-1))+(IF(V10="",0,1)+IF(V10&gt;T10,1)+IF(V10&lt;T10,-1))+(IF(Y10="",0,1)+IF(Y10&gt;W10,1)+IF(Y10&lt;W10,-1))+(IF(AB10="",0,1)+IF(AB10&gt;Z10,1)+IF(AB10&lt;Z10,-1))+(IF(AE10="",0,1)+IF(AE10&gt;AC10,1)+IF(AE10&lt;AC10,-1))+(IF(AH10="",0,1)+IF(AH10&gt;AF10,1)+IF(AH10&lt;AF10,-1))+(IF(AK10="",0,1)+IF(AK10&gt;AI10,1)+IF(AK10&lt;AI10,-1))+(IF(AN10="",0,1)+IF(AN10&gt;AL10,1)+IF(AN10&lt;AL10,-1))+(IF(AQ10="",0,1)+IF(AQ10&gt;AO10,1)+IF(AQ10&lt;AO10,-1))+(IF(AT10="",0,1)+IF(AT10&gt;AR10,1)+IF(AT10&lt;AR10,-1))+(IF(AW10="",0,1)+IF(AW10&gt;AU10,1)+IF(AW10&lt;AU10,-1))+(IF(AZ10="",0,1)+IF(AZ10&gt;AX10,1)+IF(AZ10&lt;AX10,-1))+(IF(BC10="",0,1)+IF(BC10&gt;BA10,1)+IF(BC10&lt;BA10,-1))+(IF(BF10="",0,1)+IF(BF10&gt;BD10,1)+IF(BF10&lt;BD10,-1))</f>
        <v>0</v>
      </c>
      <c r="BN10" s="299">
        <f t="shared" si="4"/>
        <v>2</v>
      </c>
      <c r="BO10" s="137"/>
      <c r="BP10" s="255"/>
      <c r="BQ10" s="200"/>
      <c r="BR10" s="200"/>
      <c r="BS10" s="200"/>
      <c r="BT10" s="200"/>
      <c r="BU10" s="200"/>
      <c r="BV10" s="200"/>
      <c r="BW10" s="200"/>
      <c r="BX10" s="256"/>
      <c r="BY10" s="256"/>
      <c r="BZ10" s="256"/>
      <c r="CA10" s="256"/>
      <c r="CB10" s="256"/>
      <c r="CC10" s="300"/>
      <c r="CD10" s="288"/>
      <c r="CE10" s="288"/>
      <c r="CF10" s="300"/>
      <c r="CG10" s="347"/>
      <c r="CH10" s="288"/>
      <c r="CI10" s="300"/>
      <c r="CJ10" s="347"/>
      <c r="CK10" s="288"/>
      <c r="CL10" s="300"/>
      <c r="CM10" s="353"/>
    </row>
    <row r="11" spans="1:91" s="148" customFormat="1" ht="34.5" customHeight="1">
      <c r="A11" s="142"/>
      <c r="B11" s="157">
        <f t="shared" si="0"/>
        <v>5.0811</v>
      </c>
      <c r="C11" s="158">
        <f t="shared" si="1"/>
        <v>8</v>
      </c>
      <c r="D11" s="159" t="str">
        <f>$K$30</f>
        <v>cc</v>
      </c>
      <c r="E11" s="160">
        <f>$BJ$11</f>
        <v>0</v>
      </c>
      <c r="F11" s="161">
        <f>SUM($BK$11-$BM$11)</f>
        <v>0</v>
      </c>
      <c r="G11" s="162">
        <f>SMALL($B$9:$B$24,3)</f>
        <v>1.0615</v>
      </c>
      <c r="H11" s="210">
        <f t="shared" si="2"/>
        <v>3</v>
      </c>
      <c r="I11" s="163" t="str">
        <f t="shared" si="3"/>
        <v>gg</v>
      </c>
      <c r="J11" s="164" t="str">
        <f>$K$30</f>
        <v>cc</v>
      </c>
      <c r="K11" s="183">
        <f>IF($BQ$33+$BQ$34&gt;0,$BQ$34,"")</f>
        <v>1</v>
      </c>
      <c r="L11" s="184" t="s">
        <v>5</v>
      </c>
      <c r="M11" s="185">
        <f>IF($BQ$33+$BQ$34&gt;0,$BQ$33,"")</f>
        <v>1</v>
      </c>
      <c r="N11" s="189">
        <f>IF($CC$11+$CC$12&gt;0,$CC$12,"")</f>
      </c>
      <c r="O11" s="184" t="s">
        <v>5</v>
      </c>
      <c r="P11" s="185">
        <f>IF($CC$11+$CC$12&gt;0,$CC$11,"")</f>
      </c>
      <c r="Q11" s="186"/>
      <c r="R11" s="187"/>
      <c r="S11" s="188"/>
      <c r="T11" s="189">
        <f>IF($BQ$11+$BQ$12&gt;0,$BQ$11,"")</f>
        <v>1</v>
      </c>
      <c r="U11" s="257" t="s">
        <v>5</v>
      </c>
      <c r="V11" s="185">
        <f>IF($BQ$11+$BQ$12&gt;0,$BQ$12,"")</f>
        <v>1</v>
      </c>
      <c r="W11" s="189">
        <f>IF($CF$48+$CF$49&gt;0,$CF$48,"")</f>
      </c>
      <c r="X11" s="184" t="s">
        <v>5</v>
      </c>
      <c r="Y11" s="185">
        <f>IF($CF$48+$CF$49&gt;0,$CF$49,"")</f>
      </c>
      <c r="Z11" s="189">
        <f>IF($BT$29+$BT$30&gt;0,$BT$29,"")</f>
      </c>
      <c r="AA11" s="190" t="s">
        <v>5</v>
      </c>
      <c r="AB11" s="190">
        <f>IF($BT$29+$BT$30&gt;0,$BT$30,"")</f>
      </c>
      <c r="AC11" s="189">
        <f>IF($CC$39+$CC$40&gt;0,$CC$39,"")</f>
      </c>
      <c r="AD11" s="190" t="s">
        <v>5</v>
      </c>
      <c r="AE11" s="185">
        <f>IF($CC$39+$CC$40&gt;0,$CC$40,"")</f>
      </c>
      <c r="AF11" s="189">
        <f>IF($CI$20+$CI$21&gt;0,$CI$20,"")</f>
      </c>
      <c r="AG11" s="184" t="s">
        <v>5</v>
      </c>
      <c r="AH11" s="185">
        <f>IF($CI$20+$CI$21&gt;0,$CI$21,"")</f>
      </c>
      <c r="AI11" s="189">
        <f>IF($BW$29+$BW$30&gt;0,$BW$29,"")</f>
      </c>
      <c r="AJ11" s="184" t="s">
        <v>5</v>
      </c>
      <c r="AK11" s="185">
        <f>IF($BW$29+$BW$30&gt;0,$BW$30,"")</f>
      </c>
      <c r="AL11" s="189">
        <f>IF($BT$48+$BT$49&gt;0,$BT$48,"")</f>
      </c>
      <c r="AM11" s="184" t="s">
        <v>5</v>
      </c>
      <c r="AN11" s="185">
        <f>IF($BT$48+$BT$49&gt;0,$BT$49,"")</f>
      </c>
      <c r="AO11" s="189">
        <f>IF($CI$42+$CI$43&gt;0,$CI$42,"")</f>
      </c>
      <c r="AP11" s="184" t="s">
        <v>5</v>
      </c>
      <c r="AQ11" s="185">
        <f>IF($CI$42+$CI$43&gt;0,$CI$43,"")</f>
      </c>
      <c r="AR11" s="189">
        <f>IF($CL$23+$CL$24&gt;0,$CL$23,"")</f>
      </c>
      <c r="AS11" s="184" t="s">
        <v>5</v>
      </c>
      <c r="AT11" s="185">
        <f>IF($CL$23+$CL$24&gt;0,$CL$24,"")</f>
      </c>
      <c r="AU11" s="189">
        <f>IF($BW$39+$BW$40&gt;0,$BW$39,"")</f>
      </c>
      <c r="AV11" s="184" t="s">
        <v>5</v>
      </c>
      <c r="AW11" s="185">
        <f>IF($BW$39+$BW$40&gt;0,$BW$40,"")</f>
      </c>
      <c r="AX11" s="189">
        <f>IF($CF$17+$CF$18&gt;0,$CF$17,"")</f>
      </c>
      <c r="AY11" s="184" t="s">
        <v>5</v>
      </c>
      <c r="AZ11" s="185">
        <f>IF($CF$17+$CF$18&gt;0,$CF$18,"")</f>
      </c>
      <c r="BA11" s="189">
        <f>IF($BZ$29+$BZ$30&gt;0,$BZ$29,"")</f>
      </c>
      <c r="BB11" s="184" t="s">
        <v>5</v>
      </c>
      <c r="BC11" s="185">
        <f>IF($BZ$29+$BZ$30&gt;0,$BZ$30,"")</f>
      </c>
      <c r="BD11" s="189">
        <f>IF($BZ$45+$BZ$46&gt;0,$BZ$45,"")</f>
      </c>
      <c r="BE11" s="184" t="s">
        <v>5</v>
      </c>
      <c r="BF11" s="191">
        <f>IF($BZ$45+$BZ$46&gt;0,$BZ$46,"")</f>
      </c>
      <c r="BG11" s="192">
        <f t="shared" si="5"/>
        <v>2</v>
      </c>
      <c r="BH11" s="193" t="s">
        <v>5</v>
      </c>
      <c r="BI11" s="194">
        <f t="shared" si="6"/>
        <v>2</v>
      </c>
      <c r="BJ11" s="195">
        <f t="shared" si="7"/>
        <v>0</v>
      </c>
      <c r="BK11" s="196">
        <f t="shared" si="8"/>
        <v>2</v>
      </c>
      <c r="BL11" s="197" t="s">
        <v>5</v>
      </c>
      <c r="BM11" s="298">
        <f t="shared" si="9"/>
        <v>2</v>
      </c>
      <c r="BN11" s="299">
        <f t="shared" si="4"/>
        <v>8</v>
      </c>
      <c r="BO11" s="144"/>
      <c r="BP11" s="153" t="str">
        <f>$K$30</f>
        <v>cc</v>
      </c>
      <c r="BQ11" s="154">
        <v>1</v>
      </c>
      <c r="BR11" s="155"/>
      <c r="BS11" s="153" t="str">
        <f>$K$40</f>
        <v>jj</v>
      </c>
      <c r="BT11" s="154"/>
      <c r="BU11" s="156"/>
      <c r="BV11" s="153" t="str">
        <f>$K$40</f>
        <v>jj</v>
      </c>
      <c r="BW11" s="154"/>
      <c r="BX11" s="249"/>
      <c r="BY11" s="153" t="str">
        <f>$K$27</f>
        <v>aa</v>
      </c>
      <c r="BZ11" s="154"/>
      <c r="CA11" s="291"/>
      <c r="CB11" s="292" t="str">
        <f>$K$28</f>
        <v>bb</v>
      </c>
      <c r="CC11" s="293"/>
      <c r="CD11" s="288"/>
      <c r="CE11" s="292" t="str">
        <f>$K$27</f>
        <v>aa</v>
      </c>
      <c r="CF11" s="293"/>
      <c r="CG11" s="347"/>
      <c r="CH11" s="292" t="str">
        <f>$K$36</f>
        <v>gg</v>
      </c>
      <c r="CI11" s="293"/>
      <c r="CJ11" s="347"/>
      <c r="CK11" s="292" t="str">
        <f>$K$28</f>
        <v>bb</v>
      </c>
      <c r="CL11" s="293"/>
      <c r="CM11" s="353"/>
    </row>
    <row r="12" spans="1:91" s="148" customFormat="1" ht="34.5" customHeight="1" thickBot="1">
      <c r="A12" s="142"/>
      <c r="B12" s="157">
        <f t="shared" si="0"/>
        <v>12.1212</v>
      </c>
      <c r="C12" s="158">
        <f t="shared" si="1"/>
        <v>12</v>
      </c>
      <c r="D12" s="159" t="str">
        <f>$K$31</f>
        <v>dd</v>
      </c>
      <c r="E12" s="160">
        <f>$BJ$12</f>
        <v>-3</v>
      </c>
      <c r="F12" s="161">
        <f>SUM($BK$12-$BM$12)</f>
        <v>-2</v>
      </c>
      <c r="G12" s="162">
        <f>SMALL($B$9:$B$24,4)</f>
        <v>4.0221</v>
      </c>
      <c r="H12" s="210">
        <f t="shared" si="2"/>
        <v>4</v>
      </c>
      <c r="I12" s="163" t="str">
        <f t="shared" si="3"/>
        <v>mm</v>
      </c>
      <c r="J12" s="164" t="str">
        <f>$K$31</f>
        <v>dd</v>
      </c>
      <c r="K12" s="183">
        <f>IF($CF$33+$CF$34&gt;0,$CF$34,"")</f>
      </c>
      <c r="L12" s="184" t="s">
        <v>5</v>
      </c>
      <c r="M12" s="185">
        <f>IF($CF$33+$CF$34&gt;0,$CF$33,"")</f>
      </c>
      <c r="N12" s="189">
        <f>IF($BQ$36+$BQ$37&gt;0,$BQ$37,"")</f>
        <v>1</v>
      </c>
      <c r="O12" s="184" t="s">
        <v>5</v>
      </c>
      <c r="P12" s="185">
        <f>IF($BQ$36+$BQ$37&gt;0,$BQ$36,"")</f>
        <v>4</v>
      </c>
      <c r="Q12" s="189">
        <f>IF($BQ$11+$BQ$12&gt;0,$BQ$12,"")</f>
        <v>1</v>
      </c>
      <c r="R12" s="184" t="s">
        <v>5</v>
      </c>
      <c r="S12" s="185">
        <f>IF($BQ$11+$BQ$12&gt;0,$BQ$11,"")</f>
        <v>1</v>
      </c>
      <c r="T12" s="258"/>
      <c r="U12" s="259"/>
      <c r="V12" s="260"/>
      <c r="W12" s="189">
        <f>IF($CI$45+$CI$46&gt;0,$CI$45,"")</f>
      </c>
      <c r="X12" s="257" t="s">
        <v>5</v>
      </c>
      <c r="Y12" s="185">
        <f>IF($CI$45+$CI$46&gt;0,$CI$46,"")</f>
      </c>
      <c r="Z12" s="189">
        <f>IF($CC$14+$CC$15&gt;0,$CC$14,"")</f>
      </c>
      <c r="AA12" s="184" t="s">
        <v>5</v>
      </c>
      <c r="AB12" s="190">
        <f>IF($CC$14+$CC$15&gt;0,$CC$15,"")</f>
      </c>
      <c r="AC12" s="189">
        <f>IF($BZ$23+$BZ$24&gt;0,$BZ$23,"")</f>
      </c>
      <c r="AD12" s="184" t="s">
        <v>5</v>
      </c>
      <c r="AE12" s="185">
        <f>IF($BZ$23+$BZ$24&gt;0,$BZ$24,"")</f>
      </c>
      <c r="AF12" s="189">
        <f>IF($CC$42+$CC$43&gt;0,$CC$42,"")</f>
      </c>
      <c r="AG12" s="184" t="s">
        <v>5</v>
      </c>
      <c r="AH12" s="185">
        <f>IF($CC$42+$CC$43&gt;0,$CC$43,"")</f>
      </c>
      <c r="AI12" s="189">
        <f>IF($BT$20+$BT$21&gt;0,$BT$20,"")</f>
      </c>
      <c r="AJ12" s="184" t="s">
        <v>5</v>
      </c>
      <c r="AK12" s="185">
        <f>IF($BT$20+$BT$21&gt;0,$BT$21,"")</f>
      </c>
      <c r="AL12" s="189">
        <f>IF($BW$45+$BW$46&gt;0,$BW$45,"")</f>
      </c>
      <c r="AM12" s="184" t="s">
        <v>5</v>
      </c>
      <c r="AN12" s="185">
        <f>IF($BW$45+$BW$46&gt;0,$BW$46,"")</f>
      </c>
      <c r="AO12" s="189">
        <f>IF($CF$20+$CF$21&gt;0,$CF$20,"")</f>
      </c>
      <c r="AP12" s="184" t="s">
        <v>5</v>
      </c>
      <c r="AQ12" s="185">
        <f>IF($CF$20+$CF$21&gt;0,$CF$21,"")</f>
      </c>
      <c r="AR12" s="189">
        <f>IF($BT$51+$BT$52&gt;0,$BT$51,"")</f>
      </c>
      <c r="AS12" s="184" t="s">
        <v>5</v>
      </c>
      <c r="AT12" s="185">
        <f>IF($BT$51+$BT$52&gt;0,$BT$52,"")</f>
      </c>
      <c r="AU12" s="189">
        <f>IF($CI$23+$CI$24&gt;0,$CI$23,"")</f>
      </c>
      <c r="AV12" s="184" t="s">
        <v>5</v>
      </c>
      <c r="AW12" s="185">
        <f>IF($CI$23+$CI$24&gt;0,$CI$24,"")</f>
      </c>
      <c r="AX12" s="189">
        <f>IF($BW$14+$BW$15&gt;0,$BW$14,"")</f>
      </c>
      <c r="AY12" s="184" t="s">
        <v>5</v>
      </c>
      <c r="AZ12" s="185">
        <f>IF($BW$14+$BW$15&gt;0,$BW$15,"")</f>
      </c>
      <c r="BA12" s="189">
        <f>IF($BZ$48+$BZ$49&gt;0,$BZ$48,"")</f>
      </c>
      <c r="BB12" s="184" t="s">
        <v>5</v>
      </c>
      <c r="BC12" s="185">
        <f>IF($BZ$48+$BZ$49&gt;0,$BZ$49,"")</f>
      </c>
      <c r="BD12" s="189">
        <f>IF($CL$26+$CL$27&gt;0,$CL$26,"")</f>
      </c>
      <c r="BE12" s="184" t="s">
        <v>5</v>
      </c>
      <c r="BF12" s="191">
        <f>IF($CL$26+$CL$27&gt;0,$CL$27,"")</f>
      </c>
      <c r="BG12" s="192">
        <f t="shared" si="5"/>
        <v>2</v>
      </c>
      <c r="BH12" s="193" t="s">
        <v>5</v>
      </c>
      <c r="BI12" s="194">
        <f t="shared" si="6"/>
        <v>5</v>
      </c>
      <c r="BJ12" s="195">
        <f t="shared" si="7"/>
        <v>-3</v>
      </c>
      <c r="BK12" s="196">
        <f t="shared" si="8"/>
        <v>1</v>
      </c>
      <c r="BL12" s="197" t="s">
        <v>5</v>
      </c>
      <c r="BM12" s="298">
        <f t="shared" si="9"/>
        <v>3</v>
      </c>
      <c r="BN12" s="299">
        <f t="shared" si="4"/>
        <v>12</v>
      </c>
      <c r="BO12" s="144"/>
      <c r="BP12" s="181" t="str">
        <f>$K$31</f>
        <v>dd</v>
      </c>
      <c r="BQ12" s="182">
        <v>1</v>
      </c>
      <c r="BR12" s="155"/>
      <c r="BS12" s="252" t="str">
        <f>$K$45</f>
        <v>mm</v>
      </c>
      <c r="BT12" s="182"/>
      <c r="BU12" s="156"/>
      <c r="BV12" s="261" t="str">
        <f>$K$48</f>
        <v>oo</v>
      </c>
      <c r="BW12" s="182"/>
      <c r="BX12" s="249"/>
      <c r="BY12" s="262" t="str">
        <f>$K$39</f>
        <v>ii</v>
      </c>
      <c r="BZ12" s="182"/>
      <c r="CA12" s="291"/>
      <c r="CB12" s="296" t="str">
        <f>$K$30</f>
        <v>cc</v>
      </c>
      <c r="CC12" s="297"/>
      <c r="CD12" s="288"/>
      <c r="CE12" s="296" t="str">
        <f>$K$45</f>
        <v>mm</v>
      </c>
      <c r="CF12" s="297"/>
      <c r="CG12" s="347"/>
      <c r="CH12" s="296" t="str">
        <f>$K$46</f>
        <v>nn</v>
      </c>
      <c r="CI12" s="297"/>
      <c r="CJ12" s="347"/>
      <c r="CK12" s="296" t="str">
        <f>$K$42</f>
        <v>kk</v>
      </c>
      <c r="CL12" s="297"/>
      <c r="CM12" s="353"/>
    </row>
    <row r="13" spans="1:91" s="148" customFormat="1" ht="34.5" customHeight="1">
      <c r="A13" s="142"/>
      <c r="B13" s="157">
        <f t="shared" si="0"/>
        <v>5.0813</v>
      </c>
      <c r="C13" s="158">
        <f t="shared" si="1"/>
        <v>9</v>
      </c>
      <c r="D13" s="159" t="str">
        <f>$K$33</f>
        <v>ee</v>
      </c>
      <c r="E13" s="160">
        <f>$BJ$13</f>
        <v>0</v>
      </c>
      <c r="F13" s="161">
        <f>SUM($BK$13-$BM$13)</f>
        <v>0</v>
      </c>
      <c r="G13" s="162">
        <f>SMALL($B$9:$B$24,5)</f>
        <v>5.021999999999999</v>
      </c>
      <c r="H13" s="210">
        <f t="shared" si="2"/>
        <v>5</v>
      </c>
      <c r="I13" s="163" t="str">
        <f t="shared" si="3"/>
        <v>ll</v>
      </c>
      <c r="J13" s="164" t="str">
        <f>$K$33</f>
        <v>ee</v>
      </c>
      <c r="K13" s="183">
        <f>IF($CC$8+$CC$9&gt;0,$CC$9,"")</f>
      </c>
      <c r="L13" s="184" t="s">
        <v>5</v>
      </c>
      <c r="M13" s="185">
        <f>IF($CC$8+$CC$9&gt;0,$CC$8,"")</f>
      </c>
      <c r="N13" s="189">
        <f>IF($CC$36+$CC$37&gt;0,$CC$37,"")</f>
      </c>
      <c r="O13" s="184" t="s">
        <v>5</v>
      </c>
      <c r="P13" s="185">
        <f>IF($CC$36+$CC$37&gt;0,$CC$36,"")</f>
      </c>
      <c r="Q13" s="189">
        <f>IF($CF$48+$CF$49&gt;0,$CF$49,"")</f>
      </c>
      <c r="R13" s="184" t="s">
        <v>5</v>
      </c>
      <c r="S13" s="185">
        <f>IF($CF$48+$CF$49&gt;0,$CF$48,"")</f>
      </c>
      <c r="T13" s="189">
        <f>IF($CI$45+$CI$46&gt;0,$CI$46,"")</f>
      </c>
      <c r="U13" s="257" t="s">
        <v>5</v>
      </c>
      <c r="V13" s="185">
        <f>IF($CI$45+$CI$46&gt;0,$CI$45,"")</f>
      </c>
      <c r="W13" s="258"/>
      <c r="X13" s="263"/>
      <c r="Y13" s="260"/>
      <c r="Z13" s="189">
        <f>IF($BQ$14+$BQ$15&gt;0,$BQ$14,"")</f>
        <v>4</v>
      </c>
      <c r="AA13" s="264" t="s">
        <v>5</v>
      </c>
      <c r="AB13" s="190">
        <f>IF($BQ$14+$BQ$15&gt;0,$BQ$15,"")</f>
        <v>4</v>
      </c>
      <c r="AC13" s="189">
        <f>IF($BQ$39+$BQ$40&gt;0,$BQ$39,"")</f>
      </c>
      <c r="AD13" s="184" t="s">
        <v>5</v>
      </c>
      <c r="AE13" s="185">
        <f>IF($BQ$39+$BQ$40&gt;0,$BQ$40,"")</f>
      </c>
      <c r="AF13" s="189">
        <f>IF($BZ$39+$BZ$40&gt;0,$BZ$39,"")</f>
      </c>
      <c r="AG13" s="184" t="s">
        <v>5</v>
      </c>
      <c r="AH13" s="185">
        <f>IF($BZ$39+$BZ$40&gt;0,$BZ$40,"")</f>
      </c>
      <c r="AI13" s="189">
        <f>IF($CL$29+$CL$30&gt;0,$CL$29,"")</f>
      </c>
      <c r="AJ13" s="184" t="s">
        <v>5</v>
      </c>
      <c r="AK13" s="185">
        <f>IF($CL$29+$CL$30&gt;0,$CL$30,"")</f>
      </c>
      <c r="AL13" s="189">
        <f>IF($CF$23+$CF$24&gt;0,$CF$23,"")</f>
      </c>
      <c r="AM13" s="184" t="s">
        <v>5</v>
      </c>
      <c r="AN13" s="185">
        <f>IF($CF$23+$CF$24&gt;0,$CF$24,"")</f>
      </c>
      <c r="AO13" s="189">
        <f>IF($BT$54+$BT$55&gt;0,$BT$54,"")</f>
      </c>
      <c r="AP13" s="184" t="s">
        <v>5</v>
      </c>
      <c r="AQ13" s="185">
        <f>IF($BT$54+$BT$55&gt;0,$BT$55,"")</f>
      </c>
      <c r="AR13" s="189">
        <f>IF($BT$23+$BT$24&gt;0,$BT$23,"")</f>
      </c>
      <c r="AS13" s="184" t="s">
        <v>5</v>
      </c>
      <c r="AT13" s="185">
        <f>IF($BT$23+$BT$24&gt;0,$BT$24,"")</f>
      </c>
      <c r="AU13" s="189">
        <f>IF($BZ$17+$BZ$18&gt;0,$BZ$17,"")</f>
      </c>
      <c r="AV13" s="184" t="s">
        <v>5</v>
      </c>
      <c r="AW13" s="185">
        <f>IF($BZ$17+$BZ$18&gt;0,$BZ$18,"")</f>
      </c>
      <c r="AX13" s="189">
        <f>IF($BW$42+$BW$43&gt;0,$BW$42,"")</f>
      </c>
      <c r="AY13" s="184" t="s">
        <v>5</v>
      </c>
      <c r="AZ13" s="185">
        <f>IF($BW$42+$BW$43&gt;0,$BW$43,"")</f>
      </c>
      <c r="BA13" s="189">
        <f>IF($CI$26+$CI$27&gt;0,$CI$26,"")</f>
      </c>
      <c r="BB13" s="184" t="s">
        <v>5</v>
      </c>
      <c r="BC13" s="185">
        <f>IF($CI$26+$CI$27&gt;0,$CI$27,"")</f>
      </c>
      <c r="BD13" s="189">
        <f>IF($BW$17+$BW$18&gt;0,$BW$17,"")</f>
      </c>
      <c r="BE13" s="184" t="s">
        <v>5</v>
      </c>
      <c r="BF13" s="191">
        <f>IF($BW$17+$BW$18&gt;0,$BW$18,"")</f>
      </c>
      <c r="BG13" s="192">
        <f t="shared" si="5"/>
        <v>4</v>
      </c>
      <c r="BH13" s="193" t="s">
        <v>5</v>
      </c>
      <c r="BI13" s="194">
        <f t="shared" si="6"/>
        <v>4</v>
      </c>
      <c r="BJ13" s="195">
        <f t="shared" si="7"/>
        <v>0</v>
      </c>
      <c r="BK13" s="196">
        <f t="shared" si="8"/>
        <v>1</v>
      </c>
      <c r="BL13" s="197" t="s">
        <v>5</v>
      </c>
      <c r="BM13" s="298">
        <f t="shared" si="9"/>
        <v>1</v>
      </c>
      <c r="BN13" s="299">
        <f t="shared" si="4"/>
        <v>9</v>
      </c>
      <c r="BO13" s="144"/>
      <c r="BP13" s="265"/>
      <c r="BQ13" s="206"/>
      <c r="BR13" s="206"/>
      <c r="BS13" s="206"/>
      <c r="BT13" s="206"/>
      <c r="BU13" s="206"/>
      <c r="BV13" s="206"/>
      <c r="BW13" s="206"/>
      <c r="BX13" s="266"/>
      <c r="BY13" s="266"/>
      <c r="BZ13" s="266"/>
      <c r="CA13" s="266"/>
      <c r="CB13" s="266"/>
      <c r="CC13" s="300"/>
      <c r="CD13" s="288"/>
      <c r="CE13" s="288"/>
      <c r="CF13" s="300"/>
      <c r="CG13" s="347"/>
      <c r="CH13" s="288"/>
      <c r="CI13" s="300"/>
      <c r="CJ13" s="347"/>
      <c r="CK13" s="288"/>
      <c r="CL13" s="300"/>
      <c r="CM13" s="353"/>
    </row>
    <row r="14" spans="1:91" s="148" customFormat="1" ht="34.5" customHeight="1">
      <c r="A14" s="142"/>
      <c r="B14" s="157">
        <f t="shared" si="0"/>
        <v>5.0814</v>
      </c>
      <c r="C14" s="158">
        <f t="shared" si="1"/>
        <v>10</v>
      </c>
      <c r="D14" s="159" t="str">
        <f>$K$34</f>
        <v>ff</v>
      </c>
      <c r="E14" s="160">
        <f>$BJ$14</f>
        <v>0</v>
      </c>
      <c r="F14" s="161">
        <f>SUM($BK$14-$BM$14)</f>
        <v>0</v>
      </c>
      <c r="G14" s="162">
        <f>SMALL($B$9:$B$24,6)</f>
        <v>5.0418</v>
      </c>
      <c r="H14" s="210">
        <f t="shared" si="2"/>
        <v>6</v>
      </c>
      <c r="I14" s="163" t="str">
        <f t="shared" si="3"/>
        <v>jj</v>
      </c>
      <c r="J14" s="164" t="str">
        <f>$K$34</f>
        <v>ff</v>
      </c>
      <c r="K14" s="183">
        <f>IF($CC$33+$CC$34&gt;0,$CC$34,"")</f>
      </c>
      <c r="L14" s="257" t="s">
        <v>5</v>
      </c>
      <c r="M14" s="185">
        <f>IF($CC$33+$CC$34&gt;0,$CC$33,"")</f>
      </c>
      <c r="N14" s="189">
        <f>IF($BW$23+$BW$24&gt;0,$BW$24,"")</f>
      </c>
      <c r="O14" s="257" t="s">
        <v>5</v>
      </c>
      <c r="P14" s="185">
        <f>IF($BW$23+$BW$24&gt;0,$BW$23,"")</f>
      </c>
      <c r="Q14" s="189">
        <f>IF($BT$29+$BT$30&gt;0,$BT$30,"")</f>
      </c>
      <c r="R14" s="257" t="s">
        <v>5</v>
      </c>
      <c r="S14" s="185">
        <f>IF($BT$29+$BT$30&gt;0,$BT$29,"")</f>
      </c>
      <c r="T14" s="189">
        <f>IF($CC$14+$CC$15&gt;0,$CC$15,"")</f>
      </c>
      <c r="U14" s="257" t="s">
        <v>5</v>
      </c>
      <c r="V14" s="185">
        <f>IF($CC$14+$CC$15&gt;0,$CC$14,"")</f>
      </c>
      <c r="W14" s="189">
        <f>IF($BQ$14+$BQ$15&gt;0,$BQ$15,"")</f>
        <v>4</v>
      </c>
      <c r="X14" s="267" t="s">
        <v>5</v>
      </c>
      <c r="Y14" s="185">
        <f>IF($BQ$14+$BQ$15&gt;0,$BQ$14,"")</f>
        <v>4</v>
      </c>
      <c r="Z14" s="202"/>
      <c r="AA14" s="203"/>
      <c r="AB14" s="203"/>
      <c r="AC14" s="189">
        <f>IF($CF$29+$CF$30&gt;0,$CF$29,"")</f>
      </c>
      <c r="AD14" s="267" t="s">
        <v>5</v>
      </c>
      <c r="AE14" s="185">
        <f>IF($CF$29+$CF$30&gt;0,$CF$30,"")</f>
      </c>
      <c r="AF14" s="189">
        <f>IF($BQ$42+$BQ$43&gt;0,$BQ$42,"")</f>
      </c>
      <c r="AG14" s="267" t="s">
        <v>5</v>
      </c>
      <c r="AH14" s="185">
        <f>IF($BQ$42+$BQ$43&gt;0,$BQ$43,"")</f>
      </c>
      <c r="AI14" s="189">
        <f>IF($BT$36+$BT$37&gt;0,$BT$36,"")</f>
      </c>
      <c r="AJ14" s="184" t="s">
        <v>5</v>
      </c>
      <c r="AK14" s="185">
        <f>IF($BT$36+$BT$37&gt;0,$BT$37,"")</f>
      </c>
      <c r="AL14" s="189">
        <f>IF($BZ$51+$BZ$52&gt;0,$BZ$51,"")</f>
      </c>
      <c r="AM14" s="184" t="s">
        <v>5</v>
      </c>
      <c r="AN14" s="185">
        <f>IF($BZ$51+$BZ$52&gt;0,$BZ$52,"")</f>
      </c>
      <c r="AO14" s="189">
        <f>IF($CI$29+$CI$30&gt;0,$CI$29,"")</f>
      </c>
      <c r="AP14" s="184" t="s">
        <v>5</v>
      </c>
      <c r="AQ14" s="185">
        <f>IF($CI$29+$CI$30&gt;0,$CI$30,"")</f>
      </c>
      <c r="AR14" s="189">
        <f>IF($BW$48+$BW$49&gt;0,$BW$48,"")</f>
      </c>
      <c r="AS14" s="184" t="s">
        <v>5</v>
      </c>
      <c r="AT14" s="185">
        <f>IF($BW$48+$BW$49&gt;0,$BW$49,"")</f>
      </c>
      <c r="AU14" s="189">
        <f>IF($CI$51+$CI$52&gt;0,$CI$51,"")</f>
      </c>
      <c r="AV14" s="184" t="s">
        <v>5</v>
      </c>
      <c r="AW14" s="185">
        <f>IF($CI$51+$CI$52&gt;0,$CI$52,"")</f>
      </c>
      <c r="AX14" s="189">
        <f>IF($CL$20+$CL$21&gt;0,$CL$20,"")</f>
      </c>
      <c r="AY14" s="184" t="s">
        <v>5</v>
      </c>
      <c r="AZ14" s="185">
        <f>IF($CL$20+$CL$21&gt;0,$CL$21,"")</f>
      </c>
      <c r="BA14" s="189">
        <f>IF($CF$51+$CF$52&gt;0,$CF$51,"")</f>
      </c>
      <c r="BB14" s="184" t="s">
        <v>5</v>
      </c>
      <c r="BC14" s="185">
        <f>IF($CF$51+$CF$52&gt;0,$CF$52,"")</f>
      </c>
      <c r="BD14" s="189">
        <f>IF($BZ$20+$BZ$21&gt;0,$BZ$20,"")</f>
      </c>
      <c r="BE14" s="184" t="s">
        <v>5</v>
      </c>
      <c r="BF14" s="191">
        <f>IF($BZ$20+$BZ$21&gt;0,$BZ$21,"")</f>
      </c>
      <c r="BG14" s="192">
        <f t="shared" si="5"/>
        <v>4</v>
      </c>
      <c r="BH14" s="193" t="s">
        <v>5</v>
      </c>
      <c r="BI14" s="194">
        <f t="shared" si="6"/>
        <v>4</v>
      </c>
      <c r="BJ14" s="195">
        <f t="shared" si="7"/>
        <v>0</v>
      </c>
      <c r="BK14" s="196">
        <f t="shared" si="8"/>
        <v>1</v>
      </c>
      <c r="BL14" s="197" t="s">
        <v>5</v>
      </c>
      <c r="BM14" s="298">
        <f t="shared" si="9"/>
        <v>1</v>
      </c>
      <c r="BN14" s="299">
        <f t="shared" si="4"/>
        <v>10</v>
      </c>
      <c r="BO14" s="144"/>
      <c r="BP14" s="153" t="str">
        <f>$K$33</f>
        <v>ee</v>
      </c>
      <c r="BQ14" s="154">
        <v>4</v>
      </c>
      <c r="BR14" s="155"/>
      <c r="BS14" s="153" t="str">
        <f>$K$42</f>
        <v>kk</v>
      </c>
      <c r="BT14" s="154">
        <v>3</v>
      </c>
      <c r="BU14" s="156"/>
      <c r="BV14" s="153" t="str">
        <f>$K$31</f>
        <v>dd</v>
      </c>
      <c r="BW14" s="154"/>
      <c r="BX14" s="249"/>
      <c r="BY14" s="269" t="str">
        <f>$K$37</f>
        <v>hh</v>
      </c>
      <c r="BZ14" s="154"/>
      <c r="CA14" s="291"/>
      <c r="CB14" s="292" t="str">
        <f>$K$31</f>
        <v>dd</v>
      </c>
      <c r="CC14" s="293"/>
      <c r="CD14" s="288"/>
      <c r="CE14" s="292" t="str">
        <f>$K$28</f>
        <v>bb</v>
      </c>
      <c r="CF14" s="293"/>
      <c r="CG14" s="347"/>
      <c r="CH14" s="292" t="str">
        <f>$K$39</f>
        <v>ii</v>
      </c>
      <c r="CI14" s="293"/>
      <c r="CJ14" s="347"/>
      <c r="CK14" s="292" t="str">
        <f>$K$37</f>
        <v>hh</v>
      </c>
      <c r="CL14" s="293"/>
      <c r="CM14" s="353"/>
    </row>
    <row r="15" spans="1:91" s="148" customFormat="1" ht="34.5" customHeight="1" thickBot="1">
      <c r="A15" s="142"/>
      <c r="B15" s="157">
        <f t="shared" si="0"/>
        <v>1.0615</v>
      </c>
      <c r="C15" s="158">
        <f t="shared" si="1"/>
        <v>3</v>
      </c>
      <c r="D15" s="159" t="str">
        <f>$K$36</f>
        <v>gg</v>
      </c>
      <c r="E15" s="160">
        <f>$BJ$15</f>
        <v>2</v>
      </c>
      <c r="F15" s="161">
        <f>SUM($BK$15-$BM$15)</f>
        <v>4</v>
      </c>
      <c r="G15" s="162">
        <f>SMALL($B$9:$B$24,7)</f>
        <v>5.060899999999999</v>
      </c>
      <c r="H15" s="210">
        <f t="shared" si="2"/>
        <v>7</v>
      </c>
      <c r="I15" s="163" t="str">
        <f t="shared" si="3"/>
        <v>aa</v>
      </c>
      <c r="J15" s="164" t="str">
        <f>$K$36</f>
        <v>gg</v>
      </c>
      <c r="K15" s="183">
        <f>IF($BW$26+$BW$27&gt;0,$BW$27,"")</f>
      </c>
      <c r="L15" s="184" t="s">
        <v>5</v>
      </c>
      <c r="M15" s="185">
        <f>IF($BW$26+$BW$27&gt;0,$BW$26,"")</f>
      </c>
      <c r="N15" s="189">
        <f>IF($BT$26+$BT$27&gt;0,$BT$27,"")</f>
      </c>
      <c r="O15" s="184" t="s">
        <v>5</v>
      </c>
      <c r="P15" s="185">
        <f>IF($BT$26+$BT$27&gt;0,$BT$26,"")</f>
      </c>
      <c r="Q15" s="189">
        <f>IF($CC$39+$CC$40&gt;0,$CC$40,"")</f>
      </c>
      <c r="R15" s="184" t="s">
        <v>5</v>
      </c>
      <c r="S15" s="185">
        <f>IF($CC$39+$CC$40&gt;0,$CC$39,"")</f>
      </c>
      <c r="T15" s="189">
        <f>IF($BZ$23+$BZ$24&gt;0,$BZ$24,"")</f>
      </c>
      <c r="U15" s="257" t="s">
        <v>5</v>
      </c>
      <c r="V15" s="185">
        <f>IF($BZ$23+$BZ$24&gt;0,$BZ$23,"")</f>
      </c>
      <c r="W15" s="189">
        <f>IF($BQ$39+$BQ$40&gt;0,$BQ$40,"")</f>
      </c>
      <c r="X15" s="184" t="s">
        <v>5</v>
      </c>
      <c r="Y15" s="185">
        <f>IF($BQ$39+$BQ$40&gt;0,$BQ$39,"")</f>
      </c>
      <c r="Z15" s="189">
        <f>IF($CF$29+$CF$30&gt;0,$CF$30,"")</f>
      </c>
      <c r="AA15" s="190" t="s">
        <v>5</v>
      </c>
      <c r="AB15" s="190">
        <f>IF($CF$29+$CF$30&gt;0,$CF$29,"")</f>
      </c>
      <c r="AC15" s="186"/>
      <c r="AD15" s="187"/>
      <c r="AE15" s="188"/>
      <c r="AF15" s="189">
        <f>IF($BQ$17+$BQ$18&gt;0,$BQ$17,"")</f>
        <v>3</v>
      </c>
      <c r="AG15" s="184" t="s">
        <v>5</v>
      </c>
      <c r="AH15" s="185">
        <f>IF($BQ$17+$BQ$18&gt;0,$BQ$18,"")</f>
        <v>2</v>
      </c>
      <c r="AI15" s="189">
        <f>IF($CC$17+$CC$18&gt;0,$CC$17,"")</f>
        <v>1</v>
      </c>
      <c r="AJ15" s="184" t="s">
        <v>5</v>
      </c>
      <c r="AK15" s="185">
        <f>IF($CC$17+$CC$18&gt;0,$CC$18,"")</f>
        <v>0</v>
      </c>
      <c r="AL15" s="189">
        <f>IF($CF$45+$CF$46&gt;0,$CF$45,"")</f>
      </c>
      <c r="AM15" s="184" t="s">
        <v>5</v>
      </c>
      <c r="AN15" s="185">
        <f>IF($CF$45+$CF$46&gt;0,$CF$46,"")</f>
      </c>
      <c r="AO15" s="189">
        <f>IF($BW$51+$BW$52&gt;0,$BW$51,"")</f>
      </c>
      <c r="AP15" s="184" t="s">
        <v>5</v>
      </c>
      <c r="AQ15" s="185">
        <f>IF($BW$51+$BW$52&gt;0,$BW$52,"")</f>
      </c>
      <c r="AR15" s="189">
        <f>IF($CI$54+$CI$55&gt;0,$CI$54,"")</f>
      </c>
      <c r="AS15" s="184" t="s">
        <v>5</v>
      </c>
      <c r="AT15" s="185">
        <f>IF($CI$54+$CI$55&gt;0,$CI$55,"")</f>
      </c>
      <c r="AU15" s="189">
        <f>IF($BZ$33+$BZ$34&gt;0,$BZ$33,"")</f>
      </c>
      <c r="AV15" s="184" t="s">
        <v>5</v>
      </c>
      <c r="AW15" s="185">
        <f>IF($BZ$33+$BZ$34&gt;0,$BZ$34,"")</f>
      </c>
      <c r="AX15" s="189">
        <f>IF($CI$11+$CI$12&gt;0,$CI$11,"")</f>
      </c>
      <c r="AY15" s="184" t="s">
        <v>5</v>
      </c>
      <c r="AZ15" s="185">
        <f>IF($CI$11+$CI$12&gt;0,$CI$12,"")</f>
      </c>
      <c r="BA15" s="189">
        <f>IF($CL$17+$CL$18&gt;0,$CL$17,"")</f>
      </c>
      <c r="BB15" s="184" t="s">
        <v>5</v>
      </c>
      <c r="BC15" s="185">
        <f>IF($CL$17+$CL$18&gt;0,$CL$18,"")</f>
      </c>
      <c r="BD15" s="189">
        <f>IF($BT$33+$BT$34&gt;0,$BT$33,"")</f>
      </c>
      <c r="BE15" s="184" t="s">
        <v>5</v>
      </c>
      <c r="BF15" s="191">
        <f>IF($BT$33+$BT$34&gt;0,$BT$34,"")</f>
      </c>
      <c r="BG15" s="192">
        <f t="shared" si="5"/>
        <v>4</v>
      </c>
      <c r="BH15" s="193" t="s">
        <v>5</v>
      </c>
      <c r="BI15" s="194">
        <f t="shared" si="6"/>
        <v>2</v>
      </c>
      <c r="BJ15" s="195">
        <f t="shared" si="7"/>
        <v>2</v>
      </c>
      <c r="BK15" s="196">
        <f t="shared" si="8"/>
        <v>4</v>
      </c>
      <c r="BL15" s="197" t="s">
        <v>5</v>
      </c>
      <c r="BM15" s="298">
        <f t="shared" si="9"/>
        <v>0</v>
      </c>
      <c r="BN15" s="299">
        <f t="shared" si="4"/>
        <v>3</v>
      </c>
      <c r="BO15" s="144"/>
      <c r="BP15" s="181" t="str">
        <f>$K$34</f>
        <v>ff</v>
      </c>
      <c r="BQ15" s="182">
        <v>4</v>
      </c>
      <c r="BR15" s="155"/>
      <c r="BS15" s="234" t="str">
        <f>$K$48</f>
        <v>oo</v>
      </c>
      <c r="BT15" s="182">
        <v>4</v>
      </c>
      <c r="BU15" s="156"/>
      <c r="BV15" s="262" t="str">
        <f>$K$46</f>
        <v>nn</v>
      </c>
      <c r="BW15" s="182"/>
      <c r="BX15" s="249"/>
      <c r="BY15" s="261" t="str">
        <f>$K$43</f>
        <v>ll</v>
      </c>
      <c r="BZ15" s="182"/>
      <c r="CA15" s="291"/>
      <c r="CB15" s="296" t="str">
        <f>$K$34</f>
        <v>ff</v>
      </c>
      <c r="CC15" s="297"/>
      <c r="CD15" s="288"/>
      <c r="CE15" s="296" t="str">
        <f>$K$48</f>
        <v>oo</v>
      </c>
      <c r="CF15" s="297"/>
      <c r="CG15" s="347"/>
      <c r="CH15" s="296" t="str">
        <f>$K$49</f>
        <v>pp</v>
      </c>
      <c r="CI15" s="297"/>
      <c r="CJ15" s="347"/>
      <c r="CK15" s="296" t="str">
        <f>$K$45</f>
        <v>mm</v>
      </c>
      <c r="CL15" s="297"/>
      <c r="CM15" s="353"/>
    </row>
    <row r="16" spans="1:91" s="148" customFormat="1" ht="34.5" customHeight="1">
      <c r="A16" s="142"/>
      <c r="B16" s="157">
        <f t="shared" si="0"/>
        <v>15.1516</v>
      </c>
      <c r="C16" s="158">
        <f t="shared" si="1"/>
        <v>15</v>
      </c>
      <c r="D16" s="208" t="str">
        <f>$K$37</f>
        <v>hh</v>
      </c>
      <c r="E16" s="160">
        <f>$BJ$16</f>
        <v>-5</v>
      </c>
      <c r="F16" s="161">
        <f>SUM($BK$16-$BM$16)</f>
        <v>-4</v>
      </c>
      <c r="G16" s="162">
        <f>SMALL($B$9:$B$24,8)</f>
        <v>5.0811</v>
      </c>
      <c r="H16" s="210">
        <f t="shared" si="2"/>
        <v>8</v>
      </c>
      <c r="I16" s="163" t="str">
        <f t="shared" si="3"/>
        <v>cc</v>
      </c>
      <c r="J16" s="164" t="str">
        <f>$K$37</f>
        <v>hh</v>
      </c>
      <c r="K16" s="183">
        <f>IF($CI$48+$CI$49&gt;0,$CI$49,"")</f>
      </c>
      <c r="L16" s="184" t="s">
        <v>5</v>
      </c>
      <c r="M16" s="185">
        <f>IF($CI$48+$CI$49&gt;0,$CI$48,"")</f>
      </c>
      <c r="N16" s="189">
        <f>IF($CF$54+$CF$55&gt;0,$CF$55,"")</f>
      </c>
      <c r="O16" s="184" t="s">
        <v>5</v>
      </c>
      <c r="P16" s="185">
        <f>IF($CF$54+$CF$55&gt;0,$CF$54,"")</f>
      </c>
      <c r="Q16" s="189">
        <f>IF($CI$20+$CI$21&gt;0,$CI$21,"")</f>
      </c>
      <c r="R16" s="184" t="s">
        <v>5</v>
      </c>
      <c r="S16" s="185">
        <f>IF($CI$20+$CI$21&gt;0,$CI$20,"")</f>
      </c>
      <c r="T16" s="189">
        <f>IF($CC$42+$CC$43&gt;0,$CC$43,"")</f>
      </c>
      <c r="U16" s="257" t="s">
        <v>5</v>
      </c>
      <c r="V16" s="185">
        <f>IF($CC$42+$CC$43&gt;0,$CC$42,"")</f>
      </c>
      <c r="W16" s="189">
        <f>IF($BZ$39+$BZ$40&gt;0,$BZ$40,"")</f>
      </c>
      <c r="X16" s="190" t="s">
        <v>5</v>
      </c>
      <c r="Y16" s="185">
        <f>IF($BZ$39+$BZ$40&gt;0,$BZ$39,"")</f>
      </c>
      <c r="Z16" s="189">
        <f>IF($BQ$42+$BQ$43&gt;0,$BQ$43,"")</f>
      </c>
      <c r="AA16" s="190" t="s">
        <v>5</v>
      </c>
      <c r="AB16" s="190">
        <f>IF($BQ$42+$BQ$43&gt;0,$BQ$42,"")</f>
      </c>
      <c r="AC16" s="189">
        <f>IF($BQ$17+$BQ$18&gt;0,$BQ$18,"")</f>
        <v>2</v>
      </c>
      <c r="AD16" s="190" t="s">
        <v>5</v>
      </c>
      <c r="AE16" s="185">
        <f>IF($BQ$17+$BQ$18&gt;0,$BQ$17,"")</f>
        <v>3</v>
      </c>
      <c r="AF16" s="186"/>
      <c r="AG16" s="187"/>
      <c r="AH16" s="188"/>
      <c r="AI16" s="189">
        <f>IF($CF$26+$CF$27&gt;0,$CF$26,"")</f>
      </c>
      <c r="AJ16" s="184" t="s">
        <v>5</v>
      </c>
      <c r="AK16" s="185">
        <f>IF($CF$26+$CF$27&gt;0,$CF$27,"")</f>
      </c>
      <c r="AL16" s="189">
        <f>IF($CC$20+$CC$21&gt;0,$CC$20,"")</f>
        <v>1</v>
      </c>
      <c r="AM16" s="184" t="s">
        <v>5</v>
      </c>
      <c r="AN16" s="185">
        <f>IF($CC$20+$CC$21&gt;0,$CC$21,"")</f>
        <v>5</v>
      </c>
      <c r="AO16" s="189">
        <f>IF($BW$20+$BW$21&gt;0,$BW$20,"")</f>
      </c>
      <c r="AP16" s="184" t="s">
        <v>5</v>
      </c>
      <c r="AQ16" s="185">
        <f>IF($BW$20+$BW$21&gt;0,$BW$21,"")</f>
      </c>
      <c r="AR16" s="189">
        <f>IF($BZ$14+$BZ$15&gt;0,$BZ$14,"")</f>
      </c>
      <c r="AS16" s="184" t="s">
        <v>5</v>
      </c>
      <c r="AT16" s="185">
        <f>IF($BZ$14+$BZ$15&gt;0,$BZ$15,"")</f>
      </c>
      <c r="AU16" s="189">
        <f>IF($CL$14+$CL$15&gt;0,$CL$14,"")</f>
      </c>
      <c r="AV16" s="184" t="s">
        <v>5</v>
      </c>
      <c r="AW16" s="185">
        <f>IF($CL$14+$CL$15&gt;0,$CL$15,"")</f>
      </c>
      <c r="AX16" s="189">
        <f>IF($BT$17+$BT$18&gt;0,$BT$17,"")</f>
      </c>
      <c r="AY16" s="184" t="s">
        <v>5</v>
      </c>
      <c r="AZ16" s="185">
        <f>IF($BT$17+$BT$18&gt;0,$BT$18,"")</f>
      </c>
      <c r="BA16" s="189">
        <f>IF($BT$39+$BT$40&gt;0,$BT$39,"")</f>
      </c>
      <c r="BB16" s="184" t="s">
        <v>5</v>
      </c>
      <c r="BC16" s="185">
        <f>IF($BT$39+$BT$40&gt;0,$BT$40,"")</f>
      </c>
      <c r="BD16" s="189">
        <f>IF($BW$54+$BW$55&gt;0,$BW$54,"")</f>
      </c>
      <c r="BE16" s="184" t="s">
        <v>5</v>
      </c>
      <c r="BF16" s="191">
        <f>IF($BW$54+$BW$55&gt;0,$BW$55,"")</f>
      </c>
      <c r="BG16" s="192">
        <f t="shared" si="5"/>
        <v>3</v>
      </c>
      <c r="BH16" s="193" t="s">
        <v>5</v>
      </c>
      <c r="BI16" s="194">
        <f t="shared" si="6"/>
        <v>8</v>
      </c>
      <c r="BJ16" s="195">
        <f t="shared" si="7"/>
        <v>-5</v>
      </c>
      <c r="BK16" s="196">
        <f t="shared" si="8"/>
        <v>0</v>
      </c>
      <c r="BL16" s="197" t="s">
        <v>5</v>
      </c>
      <c r="BM16" s="298">
        <f t="shared" si="9"/>
        <v>4</v>
      </c>
      <c r="BN16" s="299">
        <f t="shared" si="4"/>
        <v>15</v>
      </c>
      <c r="BO16" s="139"/>
      <c r="BP16" s="271"/>
      <c r="BQ16" s="155"/>
      <c r="BR16" s="155"/>
      <c r="BS16" s="155"/>
      <c r="BT16" s="155"/>
      <c r="BU16" s="155"/>
      <c r="BV16" s="155"/>
      <c r="BW16" s="155"/>
      <c r="BX16" s="272"/>
      <c r="BY16" s="272"/>
      <c r="BZ16" s="272"/>
      <c r="CA16" s="272"/>
      <c r="CB16" s="272"/>
      <c r="CC16" s="300"/>
      <c r="CD16" s="288"/>
      <c r="CE16" s="288"/>
      <c r="CF16" s="300"/>
      <c r="CG16" s="347"/>
      <c r="CH16" s="288"/>
      <c r="CI16" s="300"/>
      <c r="CJ16" s="347"/>
      <c r="CK16" s="288"/>
      <c r="CL16" s="300"/>
      <c r="CM16" s="353"/>
    </row>
    <row r="17" spans="1:91" s="148" customFormat="1" ht="34.5" customHeight="1">
      <c r="A17" s="142"/>
      <c r="B17" s="157">
        <f t="shared" si="0"/>
        <v>5.0817</v>
      </c>
      <c r="C17" s="158">
        <f t="shared" si="1"/>
        <v>11</v>
      </c>
      <c r="D17" s="301" t="str">
        <f>$K$39</f>
        <v>ii</v>
      </c>
      <c r="E17" s="160">
        <f>$BJ$17</f>
        <v>0</v>
      </c>
      <c r="F17" s="161">
        <f>SUM($BK$17-$BM$17)</f>
        <v>0</v>
      </c>
      <c r="G17" s="162">
        <f>SMALL($B$9:$B$24,9)</f>
        <v>5.0813</v>
      </c>
      <c r="H17" s="210">
        <f t="shared" si="2"/>
        <v>9</v>
      </c>
      <c r="I17" s="163" t="str">
        <f t="shared" si="3"/>
        <v>ee</v>
      </c>
      <c r="J17" s="302" t="str">
        <f>$K$39</f>
        <v>ii</v>
      </c>
      <c r="K17" s="183">
        <f>IF($BZ$11+$BZ$12&gt;0,$BZ$12,"")</f>
      </c>
      <c r="L17" s="184" t="s">
        <v>5</v>
      </c>
      <c r="M17" s="185">
        <f>IF($BZ$11+$BZ$12&gt;0,$BZ$11,"")</f>
      </c>
      <c r="N17" s="189">
        <f>IF($BW$36+$BW$37&gt;0,$BW$37,"")</f>
      </c>
      <c r="O17" s="184" t="s">
        <v>5</v>
      </c>
      <c r="P17" s="185">
        <f>IF($BW$36+$BW$37&gt;0,$BW$36,"")</f>
      </c>
      <c r="Q17" s="189">
        <f>IF($BW$29+$BW$30&gt;0,$BW$30,"")</f>
      </c>
      <c r="R17" s="184" t="s">
        <v>5</v>
      </c>
      <c r="S17" s="185">
        <f>IF($BW$29+$BW$30&gt;0,$BW$29,"")</f>
      </c>
      <c r="T17" s="189">
        <f>IF($BT$20+$BT$21&gt;0,$BT$21,"")</f>
      </c>
      <c r="U17" s="184" t="s">
        <v>5</v>
      </c>
      <c r="V17" s="185">
        <f>IF($BT$20+$BT$21&gt;0,$BT$20,"")</f>
      </c>
      <c r="W17" s="189">
        <f>IF($CL$29+$CL$30&gt;0,$CL$30,"")</f>
      </c>
      <c r="X17" s="184" t="s">
        <v>5</v>
      </c>
      <c r="Y17" s="185">
        <f>IF($CL$29+$CL$30&gt;0,$CL$29,"")</f>
      </c>
      <c r="Z17" s="189">
        <f>IF($BT$36+$BT$37&gt;0,$BT$37,"")</f>
      </c>
      <c r="AA17" s="184" t="s">
        <v>5</v>
      </c>
      <c r="AB17" s="190">
        <f>IF($BT$36+$BT$37&gt;0,$BT$36,"")</f>
      </c>
      <c r="AC17" s="189">
        <f>IF($CC$17+$CC$18&gt;0,$CC$18,"")</f>
        <v>0</v>
      </c>
      <c r="AD17" s="184" t="s">
        <v>5</v>
      </c>
      <c r="AE17" s="185">
        <f>IF($CC$17+$CC$18&gt;0,$CC$17,"")</f>
        <v>1</v>
      </c>
      <c r="AF17" s="189">
        <f>IF($CF$26+$CF$27&gt;0,$CF$27,"")</f>
      </c>
      <c r="AG17" s="184" t="s">
        <v>5</v>
      </c>
      <c r="AH17" s="185">
        <f>IF($CF$26+$CF$27&gt;0,$CF$26,"")</f>
      </c>
      <c r="AI17" s="186"/>
      <c r="AJ17" s="187"/>
      <c r="AK17" s="188"/>
      <c r="AL17" s="189">
        <f>IF($BQ$20+$BQ$21&gt;0,$BQ$20,"")</f>
        <v>3</v>
      </c>
      <c r="AM17" s="184" t="s">
        <v>5</v>
      </c>
      <c r="AN17" s="185">
        <f>IF($BQ$20+$BQ$21&gt;0,$BQ$21,"")</f>
        <v>2</v>
      </c>
      <c r="AO17" s="189">
        <f>IF($BQ$45+$BQ$46&gt;0,$BQ$45,"")</f>
      </c>
      <c r="AP17" s="184" t="s">
        <v>5</v>
      </c>
      <c r="AQ17" s="185">
        <f>IF($BQ$45+$BQ$46&gt;0,$BQ$46,"")</f>
      </c>
      <c r="AR17" s="189">
        <f>IF($CC$45+$CC$46&gt;0,$CC$45,"")</f>
      </c>
      <c r="AS17" s="184" t="s">
        <v>5</v>
      </c>
      <c r="AT17" s="185">
        <f>IF($CC$45+$CC$46&gt;0,$CC$46,"")</f>
      </c>
      <c r="AU17" s="189">
        <f>IF($CF$42+$CF$43&gt;0,$CF$42,"")</f>
      </c>
      <c r="AV17" s="184" t="s">
        <v>5</v>
      </c>
      <c r="AW17" s="185">
        <f>IF($CF$42+$CF$43&gt;0,$CF$43,"")</f>
      </c>
      <c r="AX17" s="189">
        <f>IF($BZ$54+$BZ$55&gt;0,$BZ$54,"")</f>
      </c>
      <c r="AY17" s="184" t="s">
        <v>5</v>
      </c>
      <c r="AZ17" s="185">
        <f>IF($BZ$54+$BZ$55&gt;0,$BZ$55,"")</f>
      </c>
      <c r="BA17" s="189">
        <f>IF($CI$39+$CI$40&gt;0,$CI$39,"")</f>
      </c>
      <c r="BB17" s="184" t="s">
        <v>5</v>
      </c>
      <c r="BC17" s="185">
        <f>IF($CI$39+$CI$40&gt;0,$CI$40,"")</f>
      </c>
      <c r="BD17" s="189">
        <f>IF($CI$14+$CI$15&gt;0,$CI$14,"")</f>
      </c>
      <c r="BE17" s="184" t="s">
        <v>5</v>
      </c>
      <c r="BF17" s="191">
        <f>IF($CI$14+$CI$15&gt;0,$CI$15,"")</f>
      </c>
      <c r="BG17" s="192">
        <f t="shared" si="5"/>
        <v>3</v>
      </c>
      <c r="BH17" s="193" t="s">
        <v>5</v>
      </c>
      <c r="BI17" s="194">
        <f t="shared" si="6"/>
        <v>3</v>
      </c>
      <c r="BJ17" s="195">
        <f t="shared" si="7"/>
        <v>0</v>
      </c>
      <c r="BK17" s="196">
        <f t="shared" si="8"/>
        <v>2</v>
      </c>
      <c r="BL17" s="197" t="s">
        <v>5</v>
      </c>
      <c r="BM17" s="298">
        <f t="shared" si="9"/>
        <v>2</v>
      </c>
      <c r="BN17" s="299">
        <f t="shared" si="4"/>
        <v>11</v>
      </c>
      <c r="BO17" s="139"/>
      <c r="BP17" s="303" t="str">
        <f>$K$36</f>
        <v>gg</v>
      </c>
      <c r="BQ17" s="304">
        <v>3</v>
      </c>
      <c r="BR17" s="155"/>
      <c r="BS17" s="303" t="str">
        <f>$K$37</f>
        <v>hh</v>
      </c>
      <c r="BT17" s="304"/>
      <c r="BU17" s="155"/>
      <c r="BV17" s="303" t="str">
        <f>$K$33</f>
        <v>ee</v>
      </c>
      <c r="BW17" s="304"/>
      <c r="BX17" s="272"/>
      <c r="BY17" s="303" t="str">
        <f>$K$33</f>
        <v>ee</v>
      </c>
      <c r="BZ17" s="304"/>
      <c r="CA17" s="272"/>
      <c r="CB17" s="303" t="str">
        <f>$K$36</f>
        <v>gg</v>
      </c>
      <c r="CC17" s="305">
        <v>1</v>
      </c>
      <c r="CD17" s="288"/>
      <c r="CE17" s="303" t="str">
        <f>$K$30</f>
        <v>cc</v>
      </c>
      <c r="CF17" s="305"/>
      <c r="CG17" s="347"/>
      <c r="CH17" s="303" t="str">
        <f>$K$27</f>
        <v>aa</v>
      </c>
      <c r="CI17" s="305">
        <v>4</v>
      </c>
      <c r="CJ17" s="347"/>
      <c r="CK17" s="303" t="str">
        <f>$K$36</f>
        <v>gg</v>
      </c>
      <c r="CL17" s="305"/>
      <c r="CM17" s="353"/>
    </row>
    <row r="18" spans="1:91" s="148" customFormat="1" ht="34.5" customHeight="1" thickBot="1">
      <c r="A18" s="142"/>
      <c r="B18" s="157">
        <f t="shared" si="0"/>
        <v>5.0418</v>
      </c>
      <c r="C18" s="158">
        <f t="shared" si="1"/>
        <v>6</v>
      </c>
      <c r="D18" s="301" t="str">
        <f>$K$40</f>
        <v>jj</v>
      </c>
      <c r="E18" s="160">
        <f>$BJ$18</f>
        <v>3</v>
      </c>
      <c r="F18" s="161">
        <f>SUM($BK$18-$BM$18)</f>
        <v>0</v>
      </c>
      <c r="G18" s="162">
        <f>SMALL($B$9:$B$24,10)</f>
        <v>5.0814</v>
      </c>
      <c r="H18" s="210">
        <f t="shared" si="2"/>
        <v>10</v>
      </c>
      <c r="I18" s="163" t="str">
        <f t="shared" si="3"/>
        <v>ff</v>
      </c>
      <c r="J18" s="164" t="str">
        <f>$K$40</f>
        <v>jj</v>
      </c>
      <c r="K18" s="183">
        <f>IF($CL$8+$CL$9&gt;0,$CL$9,"")</f>
      </c>
      <c r="L18" s="184" t="s">
        <v>5</v>
      </c>
      <c r="M18" s="185">
        <f>IF($CL$8+$CL$9&gt;0,$CL$8,"")</f>
      </c>
      <c r="N18" s="189">
        <f>IF($CI$8+$CI$9&gt;0,$CI$9,"")</f>
      </c>
      <c r="O18" s="184" t="s">
        <v>5</v>
      </c>
      <c r="P18" s="185">
        <f>IF($CI$8+$CI$9&gt;0,$CI$8,"")</f>
      </c>
      <c r="Q18" s="189">
        <f>IF($BT$48+$BT$49&gt;0,$BT$49,"")</f>
      </c>
      <c r="R18" s="184" t="s">
        <v>5</v>
      </c>
      <c r="S18" s="185">
        <f>IF($BT$48+$BT$49&gt;0,$BT$48,"")</f>
      </c>
      <c r="T18" s="189">
        <f>IF($BW$45+$BW$46&gt;0,$BW$46,"")</f>
      </c>
      <c r="U18" s="184" t="s">
        <v>5</v>
      </c>
      <c r="V18" s="185">
        <f>IF($BW$45+$BW$46&gt;0,$BW$45,"")</f>
      </c>
      <c r="W18" s="189">
        <f>IF($CF$23+$CF$24&gt;0,$CF$24,"")</f>
      </c>
      <c r="X18" s="184" t="s">
        <v>5</v>
      </c>
      <c r="Y18" s="185">
        <f>IF($CF$23+$CF$24&gt;0,$CF$23,"")</f>
      </c>
      <c r="Z18" s="189">
        <f>IF($BZ$51+$BZ$52&gt;0,$BZ$52,"")</f>
      </c>
      <c r="AA18" s="184" t="s">
        <v>5</v>
      </c>
      <c r="AB18" s="190">
        <f>IF($BZ$51+$BZ$52&gt;0,$BZ$51,"")</f>
      </c>
      <c r="AC18" s="189">
        <f>IF($CF$45+$CF$46&gt;0,$CF$46,"")</f>
      </c>
      <c r="AD18" s="184" t="s">
        <v>5</v>
      </c>
      <c r="AE18" s="185">
        <f>IF($CF$45+$CF$46&gt;0,$CF$45,"")</f>
      </c>
      <c r="AF18" s="189">
        <f>IF($CC$20+$CC$21&gt;0,$CC$21,"")</f>
        <v>5</v>
      </c>
      <c r="AG18" s="184" t="s">
        <v>5</v>
      </c>
      <c r="AH18" s="185">
        <f>IF($CC$20+$CC$21&gt;0,$CC$20,"")</f>
        <v>1</v>
      </c>
      <c r="AI18" s="189">
        <f>IF($BQ$20+$BQ$21&gt;0,$BQ$21,"")</f>
        <v>2</v>
      </c>
      <c r="AJ18" s="184" t="s">
        <v>5</v>
      </c>
      <c r="AK18" s="185">
        <f>IF($BQ$20+$BQ$21&gt;0,$BQ$20,"")</f>
        <v>3</v>
      </c>
      <c r="AL18" s="186"/>
      <c r="AM18" s="187"/>
      <c r="AN18" s="188"/>
      <c r="AO18" s="189">
        <f>IF($BZ$8+$BZ$9&gt;0,$BZ$8,"")</f>
      </c>
      <c r="AP18" s="184" t="s">
        <v>5</v>
      </c>
      <c r="AQ18" s="185">
        <f>IF($BZ$8+$BZ$9&gt;0,$BZ$9,"")</f>
      </c>
      <c r="AR18" s="189">
        <f>IF($BQ$48+$BQ$49&gt;0,$BQ$48,"")</f>
      </c>
      <c r="AS18" s="184" t="s">
        <v>5</v>
      </c>
      <c r="AT18" s="185">
        <f>IF($BQ$48+$BQ$49&gt;0,$BQ$49,"")</f>
      </c>
      <c r="AU18" s="189">
        <f>IF($BT$11+$BT$12&gt;0,$BT$11,"")</f>
      </c>
      <c r="AV18" s="184" t="s">
        <v>5</v>
      </c>
      <c r="AW18" s="185">
        <f>IF($BT$11+$BT$12&gt;0,$BT$12,"")</f>
      </c>
      <c r="AX18" s="189">
        <f>IF($CI$36+$CI$37&gt;0,$CI$36,"")</f>
      </c>
      <c r="AY18" s="184" t="s">
        <v>5</v>
      </c>
      <c r="AZ18" s="185">
        <f>IF($CI$36+$CI$37&gt;0,$CI$37,"")</f>
      </c>
      <c r="BA18" s="189">
        <f>IF($BW$11+$BW$12&gt;0,$BW$11,"")</f>
      </c>
      <c r="BB18" s="184" t="s">
        <v>5</v>
      </c>
      <c r="BC18" s="185">
        <f>IF($BW$11+$BW$12&gt;0,$BW$12,"")</f>
      </c>
      <c r="BD18" s="189">
        <f>IF($CC$48+$CC$49&gt;0,$CC$48,"")</f>
      </c>
      <c r="BE18" s="184" t="s">
        <v>5</v>
      </c>
      <c r="BF18" s="191">
        <f>IF($CC$48+$CC$49&gt;0,$CC$49,"")</f>
      </c>
      <c r="BG18" s="192">
        <f t="shared" si="5"/>
        <v>7</v>
      </c>
      <c r="BH18" s="193" t="s">
        <v>5</v>
      </c>
      <c r="BI18" s="194">
        <f t="shared" si="6"/>
        <v>4</v>
      </c>
      <c r="BJ18" s="195">
        <f t="shared" si="7"/>
        <v>3</v>
      </c>
      <c r="BK18" s="196">
        <f t="shared" si="8"/>
        <v>2</v>
      </c>
      <c r="BL18" s="197" t="s">
        <v>5</v>
      </c>
      <c r="BM18" s="298">
        <f t="shared" si="9"/>
        <v>2</v>
      </c>
      <c r="BN18" s="299">
        <f t="shared" si="4"/>
        <v>6</v>
      </c>
      <c r="BO18" s="139"/>
      <c r="BP18" s="306" t="str">
        <f>$K$37</f>
        <v>hh</v>
      </c>
      <c r="BQ18" s="307">
        <v>2</v>
      </c>
      <c r="BR18" s="155"/>
      <c r="BS18" s="306" t="str">
        <f>$K$46</f>
        <v>nn</v>
      </c>
      <c r="BT18" s="307"/>
      <c r="BU18" s="155"/>
      <c r="BV18" s="306" t="str">
        <f>$K$49</f>
        <v>pp</v>
      </c>
      <c r="BW18" s="307"/>
      <c r="BX18" s="272"/>
      <c r="BY18" s="306" t="str">
        <f>$K$45</f>
        <v>mm</v>
      </c>
      <c r="BZ18" s="307"/>
      <c r="CA18" s="272"/>
      <c r="CB18" s="306" t="str">
        <f>$K$39</f>
        <v>ii</v>
      </c>
      <c r="CC18" s="308">
        <v>0</v>
      </c>
      <c r="CD18" s="288"/>
      <c r="CE18" s="306" t="str">
        <f>$K$46</f>
        <v>nn</v>
      </c>
      <c r="CF18" s="308"/>
      <c r="CG18" s="347"/>
      <c r="CH18" s="306" t="str">
        <f>$K$43</f>
        <v>ll</v>
      </c>
      <c r="CI18" s="308">
        <v>1</v>
      </c>
      <c r="CJ18" s="347"/>
      <c r="CK18" s="306" t="str">
        <f>$K$48</f>
        <v>oo</v>
      </c>
      <c r="CL18" s="308"/>
      <c r="CM18" s="353"/>
    </row>
    <row r="19" spans="1:91" s="148" customFormat="1" ht="34.5" customHeight="1">
      <c r="A19" s="142"/>
      <c r="B19" s="157">
        <f t="shared" si="0"/>
        <v>15.1519</v>
      </c>
      <c r="C19" s="158">
        <f t="shared" si="1"/>
        <v>16</v>
      </c>
      <c r="D19" s="159" t="str">
        <f>$K$42</f>
        <v>kk</v>
      </c>
      <c r="E19" s="160">
        <f>$BJ$19</f>
        <v>-5</v>
      </c>
      <c r="F19" s="161">
        <f>SUM($BK$19-$BM$19)</f>
        <v>-4</v>
      </c>
      <c r="G19" s="162">
        <f>SMALL($B$9:$B$24,11)</f>
        <v>5.0817</v>
      </c>
      <c r="H19" s="210">
        <f t="shared" si="2"/>
        <v>11</v>
      </c>
      <c r="I19" s="163" t="str">
        <f t="shared" si="3"/>
        <v>ii</v>
      </c>
      <c r="J19" s="164" t="str">
        <f>$K$42</f>
        <v>kk</v>
      </c>
      <c r="K19" s="183">
        <f>IF($BZ$42+$BZ$43&gt;0,$BZ$43,"")</f>
      </c>
      <c r="L19" s="184" t="s">
        <v>5</v>
      </c>
      <c r="M19" s="185">
        <f>IF($BZ$42+$BZ$43&gt;0,$BZ$42,"")</f>
      </c>
      <c r="N19" s="189">
        <f>IF($CL$11+$CL$12&gt;0,$CL$12,"")</f>
      </c>
      <c r="O19" s="184" t="s">
        <v>5</v>
      </c>
      <c r="P19" s="185">
        <f>IF($CL$11+$CL$12&gt;0,$CL$11,"")</f>
      </c>
      <c r="Q19" s="189">
        <f>IF($CI$42+$CI$43&gt;0,$CI$43,"")</f>
      </c>
      <c r="R19" s="184" t="s">
        <v>5</v>
      </c>
      <c r="S19" s="185">
        <f>IF($CI$42+$CI$43&gt;0,$CI$42,"")</f>
      </c>
      <c r="T19" s="189">
        <f>IF($CF$20+$CF$21&gt;0,$CF$21,"")</f>
      </c>
      <c r="U19" s="184" t="s">
        <v>5</v>
      </c>
      <c r="V19" s="185">
        <f>IF($CF$20+$CF$21&gt;0,$CF$20,"")</f>
      </c>
      <c r="W19" s="189">
        <f>IF($BT$54+$BT$55&gt;0,$BT$55,"")</f>
      </c>
      <c r="X19" s="184" t="s">
        <v>5</v>
      </c>
      <c r="Y19" s="185">
        <f>IF($BT$54+$BT$55&gt;0,$BT$54,"")</f>
      </c>
      <c r="Z19" s="189">
        <f>IF($CI$29+$CI$30&gt;0,$CI$30,"")</f>
      </c>
      <c r="AA19" s="184" t="s">
        <v>5</v>
      </c>
      <c r="AB19" s="190">
        <f>IF($CI$29+$CI$30&gt;0,$CI$29,"")</f>
      </c>
      <c r="AC19" s="189">
        <f>IF($BW$51+$BW$52&gt;0,$BW$52,"")</f>
      </c>
      <c r="AD19" s="184" t="s">
        <v>5</v>
      </c>
      <c r="AE19" s="185">
        <f>IF($BW$51+$BW$52&gt;0,$BW$51,"")</f>
      </c>
      <c r="AF19" s="189">
        <f>IF($BW$20+$BW$21&gt;0,$BW$21,"")</f>
      </c>
      <c r="AG19" s="184" t="s">
        <v>5</v>
      </c>
      <c r="AH19" s="185">
        <f>IF($BW$20+$BW$21&gt;0,$BW$20,"")</f>
      </c>
      <c r="AI19" s="189">
        <f>IF($BQ$45+$BQ$46&gt;0,$BQ$46,"")</f>
      </c>
      <c r="AJ19" s="184" t="s">
        <v>5</v>
      </c>
      <c r="AK19" s="185">
        <f>IF($BQ$45+$BQ$46&gt;0,$BQ$45,"")</f>
      </c>
      <c r="AL19" s="189">
        <f>IF($BZ$8+$BZ$9&gt;0,$BZ$9,"")</f>
      </c>
      <c r="AM19" s="184" t="s">
        <v>5</v>
      </c>
      <c r="AN19" s="185">
        <f>IF($BZ$8+$BZ$9&gt;0,$BZ$8,"")</f>
      </c>
      <c r="AO19" s="258"/>
      <c r="AP19" s="263"/>
      <c r="AQ19" s="260"/>
      <c r="AR19" s="189">
        <f>IF($BQ$23+$BQ$24&gt;0,$BQ$23,"")</f>
        <v>1</v>
      </c>
      <c r="AS19" s="184" t="s">
        <v>5</v>
      </c>
      <c r="AT19" s="185">
        <f>IF($BQ$23+$BQ$24&gt;0,$BQ$24,"")</f>
        <v>5</v>
      </c>
      <c r="AU19" s="189">
        <f>IF($CC$23+$CC$24&gt;0,$CC$23,"")</f>
      </c>
      <c r="AV19" s="184" t="s">
        <v>5</v>
      </c>
      <c r="AW19" s="185">
        <f>IF($CC$23+$CC$24&gt;0,$CC$24,"")</f>
      </c>
      <c r="AX19" s="189">
        <f>IF($CC$54+$CC$55&gt;0,$CC$54,"")</f>
      </c>
      <c r="AY19" s="184" t="s">
        <v>5</v>
      </c>
      <c r="AZ19" s="185">
        <f>IF($CC$54+$CC$55&gt;0,$CC$55,"")</f>
      </c>
      <c r="BA19" s="189">
        <f>IF($BT$14+$BT$15&gt;0,$BT$14,"")</f>
        <v>3</v>
      </c>
      <c r="BB19" s="184" t="s">
        <v>5</v>
      </c>
      <c r="BC19" s="185">
        <f>IF($BT$14+$BT$15&gt;0,$BT$15,"")</f>
        <v>4</v>
      </c>
      <c r="BD19" s="189">
        <f>IF($CF$39+$CF$40&gt;0,$CF$39,"")</f>
      </c>
      <c r="BE19" s="184" t="s">
        <v>5</v>
      </c>
      <c r="BF19" s="191">
        <f>IF($CF$39+$CF$40&gt;0,$CF$40,"")</f>
      </c>
      <c r="BG19" s="192">
        <f t="shared" si="5"/>
        <v>4</v>
      </c>
      <c r="BH19" s="193" t="s">
        <v>5</v>
      </c>
      <c r="BI19" s="194">
        <f t="shared" si="6"/>
        <v>9</v>
      </c>
      <c r="BJ19" s="195">
        <f t="shared" si="7"/>
        <v>-5</v>
      </c>
      <c r="BK19" s="196">
        <f t="shared" si="8"/>
        <v>0</v>
      </c>
      <c r="BL19" s="197" t="s">
        <v>5</v>
      </c>
      <c r="BM19" s="298">
        <f t="shared" si="9"/>
        <v>4</v>
      </c>
      <c r="BN19" s="299">
        <f t="shared" si="4"/>
        <v>16</v>
      </c>
      <c r="BO19" s="139"/>
      <c r="BP19" s="272"/>
      <c r="BQ19" s="272"/>
      <c r="BR19" s="271"/>
      <c r="BS19" s="272"/>
      <c r="BT19" s="272"/>
      <c r="BU19" s="271"/>
      <c r="BV19" s="272"/>
      <c r="BW19" s="272"/>
      <c r="BX19" s="272"/>
      <c r="BY19" s="272"/>
      <c r="BZ19" s="272"/>
      <c r="CA19" s="272"/>
      <c r="CB19" s="272"/>
      <c r="CC19" s="347"/>
      <c r="CD19" s="278"/>
      <c r="CE19" s="272"/>
      <c r="CF19" s="347"/>
      <c r="CG19" s="347"/>
      <c r="CH19" s="272"/>
      <c r="CI19" s="347"/>
      <c r="CJ19" s="347"/>
      <c r="CK19" s="272"/>
      <c r="CL19" s="347"/>
      <c r="CM19" s="353"/>
    </row>
    <row r="20" spans="1:91" s="148" customFormat="1" ht="34.5" customHeight="1">
      <c r="A20" s="142"/>
      <c r="B20" s="157">
        <f t="shared" si="0"/>
        <v>5.021999999999999</v>
      </c>
      <c r="C20" s="158">
        <f t="shared" si="1"/>
        <v>5</v>
      </c>
      <c r="D20" s="159" t="str">
        <f>$K$43</f>
        <v>ll</v>
      </c>
      <c r="E20" s="160">
        <f>$BJ$20</f>
        <v>4</v>
      </c>
      <c r="F20" s="161">
        <f>SUM($BK$20-$BM$20)</f>
        <v>0</v>
      </c>
      <c r="G20" s="162">
        <f>SMALL($B$9:$B$24,12)</f>
        <v>12.1212</v>
      </c>
      <c r="H20" s="210">
        <f t="shared" si="2"/>
        <v>12</v>
      </c>
      <c r="I20" s="163" t="str">
        <f t="shared" si="3"/>
        <v>dd</v>
      </c>
      <c r="J20" s="164" t="str">
        <f>$K$43</f>
        <v>ll</v>
      </c>
      <c r="K20" s="183">
        <f>IF($CI$17+$CI$18&gt;0,$CI$18,"")</f>
        <v>1</v>
      </c>
      <c r="L20" s="184" t="s">
        <v>5</v>
      </c>
      <c r="M20" s="185">
        <f>IF($CI$17+$CI$18&gt;0,$CI$17,"")</f>
        <v>4</v>
      </c>
      <c r="N20" s="189">
        <f>IF($BZ$36+$BZ$37&gt;0,$BZ$37,"")</f>
      </c>
      <c r="O20" s="184" t="s">
        <v>5</v>
      </c>
      <c r="P20" s="185">
        <f>IF($BZ$36+$BZ$37&gt;0,$BZ$36,"")</f>
      </c>
      <c r="Q20" s="189">
        <f>IF($CL$23+$CL$24&gt;0,$CL$24,"")</f>
      </c>
      <c r="R20" s="184" t="s">
        <v>5</v>
      </c>
      <c r="S20" s="185">
        <f>IF($CL$23+$CL$24&gt;0,$CL$23,"")</f>
      </c>
      <c r="T20" s="189">
        <f>IF($BT$51+$BT$52&gt;0,$BT$52,"")</f>
      </c>
      <c r="U20" s="184" t="s">
        <v>5</v>
      </c>
      <c r="V20" s="185">
        <f>IF($BT$51+$BT$52&gt;0,$BT$51,"")</f>
      </c>
      <c r="W20" s="189">
        <f>IF($BT$23+$BT$24&gt;0,$BT$24,"")</f>
      </c>
      <c r="X20" s="184" t="s">
        <v>5</v>
      </c>
      <c r="Y20" s="185">
        <f>IF($BT$23+$BT$24&gt;0,$BT$23,"")</f>
      </c>
      <c r="Z20" s="189">
        <f>IF($BW$48+$BW$49&gt;0,$BW$49,"")</f>
      </c>
      <c r="AA20" s="184" t="s">
        <v>5</v>
      </c>
      <c r="AB20" s="190">
        <f>IF($BW$48+$BW$49&gt;0,$BW$48,"")</f>
      </c>
      <c r="AC20" s="189">
        <f>IF($CI$54+$CI$55&gt;0,$CI$55,"")</f>
      </c>
      <c r="AD20" s="184" t="s">
        <v>5</v>
      </c>
      <c r="AE20" s="185">
        <f>IF($CI$54+$CI$55&gt;0,$CI$54,"")</f>
      </c>
      <c r="AF20" s="189">
        <f>IF($BZ$14+$BZ$15&gt;0,$BZ$15,"")</f>
      </c>
      <c r="AG20" s="184" t="s">
        <v>5</v>
      </c>
      <c r="AH20" s="185">
        <f>IF($BZ$14+$BZ$15&gt;0,$BZ$14,"")</f>
      </c>
      <c r="AI20" s="189">
        <f>IF($CC$45+$CC$46&gt;0,$CC$46,"")</f>
      </c>
      <c r="AJ20" s="184" t="s">
        <v>5</v>
      </c>
      <c r="AK20" s="185">
        <f>IF($CC$45+$CC$46&gt;0,$CC$45,"")</f>
      </c>
      <c r="AL20" s="189">
        <f>IF($BQ$48+$BQ$49&gt;0,$BQ$49,"")</f>
      </c>
      <c r="AM20" s="184" t="s">
        <v>5</v>
      </c>
      <c r="AN20" s="185">
        <f>IF($BQ$48+$BQ$49&gt;0,$BQ$48,"")</f>
      </c>
      <c r="AO20" s="189">
        <f>IF($BQ$23+$BQ$24&gt;0,$BQ$24,"")</f>
        <v>5</v>
      </c>
      <c r="AP20" s="184" t="s">
        <v>5</v>
      </c>
      <c r="AQ20" s="185">
        <f>IF($BQ$23+$BQ$24&gt;0,$BQ$23,"")</f>
        <v>1</v>
      </c>
      <c r="AR20" s="258"/>
      <c r="AS20" s="259"/>
      <c r="AT20" s="260"/>
      <c r="AU20" s="189">
        <f>IF($BW$8+$BW$9&gt;0,$BW$8,"")</f>
      </c>
      <c r="AV20" s="184" t="s">
        <v>5</v>
      </c>
      <c r="AW20" s="185">
        <f>IF($BW$8+$BW$9&gt;0,$BW$9,"")</f>
      </c>
      <c r="AX20" s="189">
        <f>IF($CF$36+$CF$37&gt;0,$CF$36,"")</f>
      </c>
      <c r="AY20" s="184" t="s">
        <v>5</v>
      </c>
      <c r="AZ20" s="185">
        <f>IF($CF$36+$CF$37&gt;0,$CF$37,"")</f>
      </c>
      <c r="BA20" s="189">
        <f>IF($CC$26+$CC$27&gt;0,$CC$26,"")</f>
      </c>
      <c r="BB20" s="184" t="s">
        <v>5</v>
      </c>
      <c r="BC20" s="185">
        <f>IF($CC$26+$CC$27&gt;0,$CC$27,"")</f>
      </c>
      <c r="BD20" s="189">
        <f>IF($CF$8+$CF$9&gt;0,$CF$8,"")</f>
      </c>
      <c r="BE20" s="184" t="s">
        <v>5</v>
      </c>
      <c r="BF20" s="191">
        <f>IF($CF$8+$CF$9&gt;0,$CF$9,"")</f>
      </c>
      <c r="BG20" s="192">
        <f t="shared" si="5"/>
        <v>6</v>
      </c>
      <c r="BH20" s="193" t="s">
        <v>5</v>
      </c>
      <c r="BI20" s="194">
        <f t="shared" si="6"/>
        <v>5</v>
      </c>
      <c r="BJ20" s="195">
        <f t="shared" si="7"/>
        <v>4</v>
      </c>
      <c r="BK20" s="196">
        <f t="shared" si="8"/>
        <v>2</v>
      </c>
      <c r="BL20" s="197" t="s">
        <v>5</v>
      </c>
      <c r="BM20" s="298">
        <f t="shared" si="9"/>
        <v>2</v>
      </c>
      <c r="BN20" s="299">
        <f t="shared" si="4"/>
        <v>5</v>
      </c>
      <c r="BO20" s="139"/>
      <c r="BP20" s="303" t="str">
        <f>$K$39</f>
        <v>ii</v>
      </c>
      <c r="BQ20" s="304">
        <v>3</v>
      </c>
      <c r="BR20" s="155"/>
      <c r="BS20" s="269" t="str">
        <f>$K$31</f>
        <v>dd</v>
      </c>
      <c r="BT20" s="154"/>
      <c r="BU20" s="155"/>
      <c r="BV20" s="153" t="str">
        <f>$K$37</f>
        <v>hh</v>
      </c>
      <c r="BW20" s="154"/>
      <c r="BX20" s="272"/>
      <c r="BY20" s="153" t="str">
        <f>$K$34</f>
        <v>ff</v>
      </c>
      <c r="BZ20" s="154"/>
      <c r="CA20" s="272"/>
      <c r="CB20" s="292" t="str">
        <f>$K$37</f>
        <v>hh</v>
      </c>
      <c r="CC20" s="293">
        <v>1</v>
      </c>
      <c r="CD20" s="288"/>
      <c r="CE20" s="292" t="str">
        <f>$K$31</f>
        <v>dd</v>
      </c>
      <c r="CF20" s="293"/>
      <c r="CG20" s="347"/>
      <c r="CH20" s="292" t="str">
        <f>$K$30</f>
        <v>cc</v>
      </c>
      <c r="CI20" s="293"/>
      <c r="CJ20" s="347"/>
      <c r="CK20" s="292" t="str">
        <f>$K$34</f>
        <v>ff</v>
      </c>
      <c r="CL20" s="293"/>
      <c r="CM20" s="353"/>
    </row>
    <row r="21" spans="1:91" s="148" customFormat="1" ht="34.5" customHeight="1" thickBot="1">
      <c r="A21" s="142"/>
      <c r="B21" s="157">
        <f t="shared" si="0"/>
        <v>4.0221</v>
      </c>
      <c r="C21" s="158">
        <f t="shared" si="1"/>
        <v>4</v>
      </c>
      <c r="D21" s="159" t="str">
        <f>$K$45</f>
        <v>mm</v>
      </c>
      <c r="E21" s="160">
        <f>$BJ$21</f>
        <v>4</v>
      </c>
      <c r="F21" s="161">
        <f>SUM($BK$21-$BM$21)</f>
        <v>2</v>
      </c>
      <c r="G21" s="162">
        <f>SMALL($B$9:$B$24,13)</f>
        <v>12.132200000000001</v>
      </c>
      <c r="H21" s="210">
        <f t="shared" si="2"/>
        <v>13</v>
      </c>
      <c r="I21" s="163" t="str">
        <f t="shared" si="3"/>
        <v>nn</v>
      </c>
      <c r="J21" s="164" t="str">
        <f>$K$45</f>
        <v>mm</v>
      </c>
      <c r="K21" s="183">
        <f>IF($CF$11+$CF$12&gt;0,$CF$12,"")</f>
      </c>
      <c r="L21" s="184" t="s">
        <v>5</v>
      </c>
      <c r="M21" s="185">
        <f>IF($CF$11+$CF$12&gt;0,$CF$11,"")</f>
      </c>
      <c r="N21" s="189">
        <f>IF($BT$45+$BT$46&gt;0,$BT$46,"")</f>
      </c>
      <c r="O21" s="184" t="s">
        <v>5</v>
      </c>
      <c r="P21" s="185">
        <f>IF($BT$45+$BT$46&gt;0,$BT$45,"")</f>
      </c>
      <c r="Q21" s="189">
        <f>IF($BW$39+$BW$40&gt;0,$BW$40,"")</f>
      </c>
      <c r="R21" s="184" t="s">
        <v>5</v>
      </c>
      <c r="S21" s="185">
        <f>IF($BW$39+$BW$40&gt;0,$BW$39,"")</f>
      </c>
      <c r="T21" s="189">
        <f>IF($CI$23+$CI$24&gt;0,$CI$24,"")</f>
      </c>
      <c r="U21" s="184" t="s">
        <v>5</v>
      </c>
      <c r="V21" s="185">
        <f>IF($CI$23+$CI$24&gt;0,$CI$23,"")</f>
      </c>
      <c r="W21" s="189">
        <f>IF($BZ$17+$BZ$18&gt;0,$BZ$18,"")</f>
      </c>
      <c r="X21" s="184" t="s">
        <v>5</v>
      </c>
      <c r="Y21" s="185">
        <f>IF($BZ$17+$BZ$18&gt;0,$BZ$17,"")</f>
      </c>
      <c r="Z21" s="189">
        <f>IF($CI$51+$CI$52&gt;0,$CI$52,"")</f>
      </c>
      <c r="AA21" s="184" t="s">
        <v>5</v>
      </c>
      <c r="AB21" s="190">
        <f>IF($CI$51+$CI$52&gt;0,$CI$51,"")</f>
      </c>
      <c r="AC21" s="189">
        <f>IF($BZ$33+$BZ$34&gt;0,$BZ$34,"")</f>
      </c>
      <c r="AD21" s="184" t="s">
        <v>5</v>
      </c>
      <c r="AE21" s="185">
        <f>IF($BZ$33+$BZ$34&gt;0,$BZ$33,"")</f>
      </c>
      <c r="AF21" s="189">
        <f>IF($CL$14+$CL$15&gt;0,$CL$15,"")</f>
      </c>
      <c r="AG21" s="184" t="s">
        <v>5</v>
      </c>
      <c r="AH21" s="185">
        <f>IF($CL$14+$CL$15&gt;0,$CL$14,"")</f>
      </c>
      <c r="AI21" s="189">
        <f>IF($CF$42+$CF$43&gt;0,$CF$43,"")</f>
      </c>
      <c r="AJ21" s="184" t="s">
        <v>5</v>
      </c>
      <c r="AK21" s="185">
        <f>IF($CF$42+$CF$43&gt;0,$CF$42,"")</f>
      </c>
      <c r="AL21" s="189">
        <f>IF($BT$11+$BT$12&gt;0,$BT$12,"")</f>
      </c>
      <c r="AM21" s="184" t="s">
        <v>5</v>
      </c>
      <c r="AN21" s="185">
        <f>IF($BT$11+$BT$12&gt;0,$BT$11,"")</f>
      </c>
      <c r="AO21" s="189">
        <f>IF($CC$23+$CC$24&gt;0,$CC$24,"")</f>
      </c>
      <c r="AP21" s="184" t="s">
        <v>5</v>
      </c>
      <c r="AQ21" s="185">
        <f>IF($CC$23+$CC$24&gt;0,$CC$23,"")</f>
      </c>
      <c r="AR21" s="189">
        <f>IF($BW$8+$BW$9&gt;0,$BW$9,"")</f>
      </c>
      <c r="AS21" s="184" t="s">
        <v>5</v>
      </c>
      <c r="AT21" s="185">
        <f>IF($BW$8+$BW$9&gt;0,$BW$8,"")</f>
      </c>
      <c r="AU21" s="258"/>
      <c r="AV21" s="259"/>
      <c r="AW21" s="260"/>
      <c r="AX21" s="189">
        <f>IF($BQ$26+$BQ$27&gt;0,$BQ$26,"")</f>
        <v>6</v>
      </c>
      <c r="AY21" s="184" t="s">
        <v>5</v>
      </c>
      <c r="AZ21" s="185">
        <f>IF($BQ$26+$BQ$27&gt;0,$BQ$27,"")</f>
        <v>2</v>
      </c>
      <c r="BA21" s="189">
        <f>IF($CC$51+$CC$52&gt;0,$CC$51,"")</f>
      </c>
      <c r="BB21" s="184" t="s">
        <v>5</v>
      </c>
      <c r="BC21" s="185">
        <f>IF($CC$51+$CC$52&gt;0,$CC$52,"")</f>
      </c>
      <c r="BD21" s="189">
        <f>IF($BQ$51+$BQ$52&gt;0,$BQ$51,"")</f>
      </c>
      <c r="BE21" s="184" t="s">
        <v>5</v>
      </c>
      <c r="BF21" s="191">
        <f>IF($BQ$51+$BQ$52&gt;0,$BQ$52,"")</f>
      </c>
      <c r="BG21" s="192">
        <f t="shared" si="5"/>
        <v>6</v>
      </c>
      <c r="BH21" s="193" t="s">
        <v>5</v>
      </c>
      <c r="BI21" s="194">
        <f t="shared" si="6"/>
        <v>2</v>
      </c>
      <c r="BJ21" s="195">
        <f t="shared" si="7"/>
        <v>4</v>
      </c>
      <c r="BK21" s="196">
        <f t="shared" si="8"/>
        <v>2</v>
      </c>
      <c r="BL21" s="197" t="s">
        <v>5</v>
      </c>
      <c r="BM21" s="298">
        <f t="shared" si="9"/>
        <v>0</v>
      </c>
      <c r="BN21" s="299">
        <f t="shared" si="4"/>
        <v>4</v>
      </c>
      <c r="BO21" s="139"/>
      <c r="BP21" s="306" t="str">
        <f>$K$40</f>
        <v>jj</v>
      </c>
      <c r="BQ21" s="307">
        <v>2</v>
      </c>
      <c r="BR21" s="155"/>
      <c r="BS21" s="262" t="str">
        <f>$K$39</f>
        <v>ii</v>
      </c>
      <c r="BT21" s="182"/>
      <c r="BU21" s="155"/>
      <c r="BV21" s="181" t="str">
        <f>$K$42</f>
        <v>kk</v>
      </c>
      <c r="BW21" s="182"/>
      <c r="BX21" s="272"/>
      <c r="BY21" s="234" t="str">
        <f>$K$49</f>
        <v>pp</v>
      </c>
      <c r="BZ21" s="182"/>
      <c r="CA21" s="272"/>
      <c r="CB21" s="296" t="str">
        <f>$K$40</f>
        <v>jj</v>
      </c>
      <c r="CC21" s="297">
        <v>5</v>
      </c>
      <c r="CD21" s="288"/>
      <c r="CE21" s="296" t="str">
        <f>$K$42</f>
        <v>kk</v>
      </c>
      <c r="CF21" s="297"/>
      <c r="CG21" s="347"/>
      <c r="CH21" s="296" t="str">
        <f>$K$37</f>
        <v>hh</v>
      </c>
      <c r="CI21" s="297"/>
      <c r="CJ21" s="347"/>
      <c r="CK21" s="296" t="str">
        <f>$K$46</f>
        <v>nn</v>
      </c>
      <c r="CL21" s="297"/>
      <c r="CM21" s="353"/>
    </row>
    <row r="22" spans="1:91" s="148" customFormat="1" ht="34.5" customHeight="1">
      <c r="A22" s="142"/>
      <c r="B22" s="157">
        <f t="shared" si="0"/>
        <v>12.132200000000001</v>
      </c>
      <c r="C22" s="158">
        <f t="shared" si="1"/>
        <v>13</v>
      </c>
      <c r="D22" s="159" t="str">
        <f>$K$46</f>
        <v>nn</v>
      </c>
      <c r="E22" s="160">
        <f>$BJ$22</f>
        <v>-4</v>
      </c>
      <c r="F22" s="161">
        <f>SUM($BK$22-$BM$22)</f>
        <v>-2</v>
      </c>
      <c r="G22" s="162">
        <f>SMALL($B$9:$B$24,14)</f>
        <v>12.1324</v>
      </c>
      <c r="H22" s="210">
        <f t="shared" si="2"/>
        <v>14</v>
      </c>
      <c r="I22" s="163" t="str">
        <f t="shared" si="3"/>
        <v>pp</v>
      </c>
      <c r="J22" s="164" t="str">
        <f>$K$46</f>
        <v>nn</v>
      </c>
      <c r="K22" s="183">
        <f>IF($BT$42+$BT$43&gt;0,$BT$43,"")</f>
      </c>
      <c r="L22" s="184" t="s">
        <v>5</v>
      </c>
      <c r="M22" s="185">
        <f>IF($BT$42+$BT$43&gt;0,$BT$42,"")</f>
      </c>
      <c r="N22" s="189">
        <f>IF($BZ$26+$BZ$27&gt;0,$BZ$27,"")</f>
      </c>
      <c r="O22" s="184" t="s">
        <v>5</v>
      </c>
      <c r="P22" s="185">
        <f>IF($BZ$26+$BZ$27&gt;0,$BZ$26,"")</f>
      </c>
      <c r="Q22" s="189">
        <f>IF($CF$17+$CF$18&gt;0,$CF$18,"")</f>
      </c>
      <c r="R22" s="184" t="s">
        <v>5</v>
      </c>
      <c r="S22" s="185">
        <f>IF($CF$17+$CF$18&gt;0,$CF$17,"")</f>
      </c>
      <c r="T22" s="189">
        <f>IF($BW$14+$BW$15&gt;0,$BW$15,"")</f>
      </c>
      <c r="U22" s="184" t="s">
        <v>5</v>
      </c>
      <c r="V22" s="185">
        <f>IF($BW$14+$BW$15&gt;0,$BW$14,"")</f>
      </c>
      <c r="W22" s="189">
        <f>IF($BW$42+$BW$43&gt;0,$BW$43,"")</f>
      </c>
      <c r="X22" s="184" t="s">
        <v>5</v>
      </c>
      <c r="Y22" s="185">
        <f>IF($BW$42+$BW$43&gt;0,$BW$42,"")</f>
      </c>
      <c r="Z22" s="189">
        <f>IF($CL$20+$CL$21&gt;0,$CL$21,"")</f>
      </c>
      <c r="AA22" s="184" t="s">
        <v>5</v>
      </c>
      <c r="AB22" s="190">
        <f>IF($CL$20+$CL$21&gt;0,$CL$20,"")</f>
      </c>
      <c r="AC22" s="189">
        <f>IF($CI$11+$CI$12&gt;0,$CI$12,"")</f>
      </c>
      <c r="AD22" s="184" t="s">
        <v>5</v>
      </c>
      <c r="AE22" s="185">
        <f>IF($CI$11+$CI$12&gt;0,$CI$11,"")</f>
      </c>
      <c r="AF22" s="189">
        <f>IF($BT$17+$BT$18&gt;0,$BT$18,"")</f>
      </c>
      <c r="AG22" s="184" t="s">
        <v>5</v>
      </c>
      <c r="AH22" s="185">
        <f>IF($BT$17+$BT$18&gt;0,$BT$17,"")</f>
      </c>
      <c r="AI22" s="189">
        <f>IF($BZ$54+$BZ$55&gt;0,$BZ$55,"")</f>
      </c>
      <c r="AJ22" s="184" t="s">
        <v>5</v>
      </c>
      <c r="AK22" s="185">
        <f>IF($BZ$54+$BZ$55&gt;0,$BZ$54,"")</f>
      </c>
      <c r="AL22" s="189">
        <f>IF($CI$36+$CI$37&gt;0,$CI$37,"")</f>
      </c>
      <c r="AM22" s="184" t="s">
        <v>5</v>
      </c>
      <c r="AN22" s="185">
        <f>IF($CI$36+$CI$37&gt;0,$CI$36,"")</f>
      </c>
      <c r="AO22" s="189">
        <f>IF($CC$54+$CC$55&gt;0,$CC$55,"")</f>
      </c>
      <c r="AP22" s="184" t="s">
        <v>5</v>
      </c>
      <c r="AQ22" s="185">
        <f>IF($CC$54+$CC$55&gt;0,$CC$54,"")</f>
      </c>
      <c r="AR22" s="189">
        <f>IF($CF$36+$CF$37&gt;0,$CF$37,"")</f>
      </c>
      <c r="AS22" s="184" t="s">
        <v>5</v>
      </c>
      <c r="AT22" s="185">
        <f>IF($CF$36+$CF$37&gt;0,$CF$36,"")</f>
      </c>
      <c r="AU22" s="189">
        <f>IF($BQ$26+$BQ$27&gt;0,$BQ$27,"")</f>
        <v>2</v>
      </c>
      <c r="AV22" s="184" t="s">
        <v>5</v>
      </c>
      <c r="AW22" s="185">
        <f>IF($BQ$26+$BQ$27&gt;0,$BQ$26,"")</f>
        <v>6</v>
      </c>
      <c r="AX22" s="258"/>
      <c r="AY22" s="259"/>
      <c r="AZ22" s="260"/>
      <c r="BA22" s="189">
        <f>IF($BQ$54+$BQ$55&gt;0,$BQ$54,"")</f>
      </c>
      <c r="BB22" s="184" t="s">
        <v>5</v>
      </c>
      <c r="BC22" s="185">
        <f>IF($BQ$54+$BQ$55&gt;0,$BQ$55,"")</f>
      </c>
      <c r="BD22" s="189">
        <f>IF($CC$29+$CC$30&gt;0,$CC$29,"")</f>
      </c>
      <c r="BE22" s="184" t="s">
        <v>5</v>
      </c>
      <c r="BF22" s="191">
        <f>IF($CC$29+$CC$30&gt;0,$CC$30,"")</f>
      </c>
      <c r="BG22" s="192">
        <f t="shared" si="5"/>
        <v>2</v>
      </c>
      <c r="BH22" s="193" t="s">
        <v>5</v>
      </c>
      <c r="BI22" s="194">
        <f t="shared" si="6"/>
        <v>6</v>
      </c>
      <c r="BJ22" s="195">
        <f t="shared" si="7"/>
        <v>-4</v>
      </c>
      <c r="BK22" s="196">
        <f t="shared" si="8"/>
        <v>0</v>
      </c>
      <c r="BL22" s="197" t="s">
        <v>5</v>
      </c>
      <c r="BM22" s="298">
        <f t="shared" si="9"/>
        <v>2</v>
      </c>
      <c r="BN22" s="299">
        <f t="shared" si="4"/>
        <v>13</v>
      </c>
      <c r="BO22" s="139"/>
      <c r="BP22" s="272"/>
      <c r="BQ22" s="272"/>
      <c r="BR22" s="155"/>
      <c r="BS22" s="206"/>
      <c r="BT22" s="206"/>
      <c r="BU22" s="155"/>
      <c r="BV22" s="206"/>
      <c r="BW22" s="206"/>
      <c r="BX22" s="272"/>
      <c r="BY22" s="266"/>
      <c r="BZ22" s="266"/>
      <c r="CA22" s="272"/>
      <c r="CB22" s="266"/>
      <c r="CC22" s="300"/>
      <c r="CD22" s="288"/>
      <c r="CE22" s="288"/>
      <c r="CF22" s="300"/>
      <c r="CG22" s="347"/>
      <c r="CH22" s="288"/>
      <c r="CI22" s="300"/>
      <c r="CJ22" s="347"/>
      <c r="CK22" s="288"/>
      <c r="CL22" s="300"/>
      <c r="CM22" s="353"/>
    </row>
    <row r="23" spans="1:91" s="148" customFormat="1" ht="34.5" customHeight="1">
      <c r="A23" s="142"/>
      <c r="B23" s="157">
        <f t="shared" si="0"/>
        <v>1.0123</v>
      </c>
      <c r="C23" s="158">
        <f t="shared" si="1"/>
        <v>1</v>
      </c>
      <c r="D23" s="301" t="str">
        <f>$K$48</f>
        <v>oo</v>
      </c>
      <c r="E23" s="160">
        <f>$BJ$23</f>
        <v>5</v>
      </c>
      <c r="F23" s="161">
        <f>SUM($BK$23-$BM$23)</f>
        <v>4</v>
      </c>
      <c r="G23" s="162">
        <f>SMALL($B$9:$B$24,15)</f>
        <v>15.1516</v>
      </c>
      <c r="H23" s="210">
        <f t="shared" si="2"/>
        <v>15</v>
      </c>
      <c r="I23" s="163" t="str">
        <f t="shared" si="3"/>
        <v>hh</v>
      </c>
      <c r="J23" s="164" t="str">
        <f>$K$48</f>
        <v>oo</v>
      </c>
      <c r="K23" s="183">
        <f>IF($BW$33+$BW$34&gt;0,$BW$34,"")</f>
      </c>
      <c r="L23" s="184" t="s">
        <v>5</v>
      </c>
      <c r="M23" s="185">
        <f>IF($BW$33+$BW$34&gt;0,$BW$33,"")</f>
      </c>
      <c r="N23" s="189">
        <f>IF($CF$14+$CF$15&gt;0,$CF$15,"")</f>
      </c>
      <c r="O23" s="184" t="s">
        <v>5</v>
      </c>
      <c r="P23" s="185">
        <f>IF($CF$14+$CF$15&gt;0,$CF$14,"")</f>
      </c>
      <c r="Q23" s="189">
        <f>IF($BZ$29+$BZ$30&gt;0,$BZ$30,"")</f>
      </c>
      <c r="R23" s="184" t="s">
        <v>5</v>
      </c>
      <c r="S23" s="185">
        <f>IF($BZ$29+$BZ$30&gt;0,$BZ$29,"")</f>
      </c>
      <c r="T23" s="189">
        <f>IF($BZ$48+$BZ$49&gt;0,$BZ$49,"")</f>
      </c>
      <c r="U23" s="184" t="s">
        <v>5</v>
      </c>
      <c r="V23" s="185">
        <f>IF($BZ$48+$BZ$49&gt;0,$BZ$48,"")</f>
      </c>
      <c r="W23" s="189">
        <f>IF($CI$26+$CI$27&gt;0,$CI$27,"")</f>
      </c>
      <c r="X23" s="184" t="s">
        <v>5</v>
      </c>
      <c r="Y23" s="185">
        <f>IF($CI$26+$CI$27&gt;0,$CI$26,"")</f>
      </c>
      <c r="Z23" s="189">
        <f>IF($CF$51+$CF$52&gt;0,$CF$52,"")</f>
      </c>
      <c r="AA23" s="184" t="s">
        <v>5</v>
      </c>
      <c r="AB23" s="190">
        <f>IF($CF$51+$CF$52&gt;0,$CF$51,"")</f>
      </c>
      <c r="AC23" s="189">
        <f>IF($CL$17+$CL$18&gt;0,$CL$18,"")</f>
      </c>
      <c r="AD23" s="184" t="s">
        <v>5</v>
      </c>
      <c r="AE23" s="185">
        <f>IF($CL$17+$CL$18&gt;0,$CL$17,"")</f>
      </c>
      <c r="AF23" s="189">
        <f>IF($BT$39+$BT$40&gt;0,$BT$40,"")</f>
      </c>
      <c r="AG23" s="184" t="s">
        <v>5</v>
      </c>
      <c r="AH23" s="185">
        <f>IF($BT$39+$BT$40&gt;0,$BT$39,"")</f>
      </c>
      <c r="AI23" s="189">
        <f>IF($CI$39+$CI$40&gt;0,$CI$40,"")</f>
      </c>
      <c r="AJ23" s="184" t="s">
        <v>5</v>
      </c>
      <c r="AK23" s="185">
        <f>IF($CI$39+$CI$40&gt;0,$CI$39,"")</f>
      </c>
      <c r="AL23" s="189">
        <f>IF($BW$11+$BW$12&gt;0,$BW$12,"")</f>
      </c>
      <c r="AM23" s="184" t="s">
        <v>5</v>
      </c>
      <c r="AN23" s="185">
        <f>IF($BW$11+$BW$12&gt;0,$BW$11,"")</f>
      </c>
      <c r="AO23" s="189">
        <f>IF($BT$14+$BT$15&gt;0,$BT$15,"")</f>
        <v>4</v>
      </c>
      <c r="AP23" s="184" t="s">
        <v>5</v>
      </c>
      <c r="AQ23" s="185">
        <f>IF($BT$14+$BT$15&gt;0,$BT$14,"")</f>
        <v>3</v>
      </c>
      <c r="AR23" s="189">
        <f>IF($CC$26+$CC$27&gt;0,$CC$27,"")</f>
      </c>
      <c r="AS23" s="184" t="s">
        <v>5</v>
      </c>
      <c r="AT23" s="185">
        <f>IF($CC$26+$CC$27&gt;0,$CC$26,"")</f>
      </c>
      <c r="AU23" s="189">
        <f>IF($CC$51+$CC$52&gt;0,$CC$52,"")</f>
      </c>
      <c r="AV23" s="184" t="s">
        <v>5</v>
      </c>
      <c r="AW23" s="185">
        <f>IF($CC$51+$CC$52&gt;0,$CC$51,"")</f>
      </c>
      <c r="AX23" s="189">
        <f>IF($BQ$54+$BQ$55&gt;0,$BQ$55,"")</f>
      </c>
      <c r="AY23" s="184" t="s">
        <v>5</v>
      </c>
      <c r="AZ23" s="185">
        <f>IF($BQ$54+$BQ$55&gt;0,$BQ$54,"")</f>
      </c>
      <c r="BA23" s="186"/>
      <c r="BB23" s="187"/>
      <c r="BC23" s="188"/>
      <c r="BD23" s="189">
        <f>IF($BQ$29+$BQ$30&gt;0,$BQ$29,"")</f>
        <v>6</v>
      </c>
      <c r="BE23" s="184" t="s">
        <v>5</v>
      </c>
      <c r="BF23" s="191">
        <f>IF($BQ$29+$BQ$30&gt;0,$BQ$30,"")</f>
        <v>2</v>
      </c>
      <c r="BG23" s="192">
        <f t="shared" si="5"/>
        <v>10</v>
      </c>
      <c r="BH23" s="193" t="s">
        <v>5</v>
      </c>
      <c r="BI23" s="194">
        <f t="shared" si="6"/>
        <v>5</v>
      </c>
      <c r="BJ23" s="195">
        <f t="shared" si="7"/>
        <v>5</v>
      </c>
      <c r="BK23" s="196">
        <f t="shared" si="8"/>
        <v>4</v>
      </c>
      <c r="BL23" s="197" t="s">
        <v>5</v>
      </c>
      <c r="BM23" s="298">
        <f t="shared" si="9"/>
        <v>0</v>
      </c>
      <c r="BN23" s="299">
        <f t="shared" si="4"/>
        <v>1</v>
      </c>
      <c r="BO23" s="139"/>
      <c r="BP23" s="153" t="str">
        <f>$K$42</f>
        <v>kk</v>
      </c>
      <c r="BQ23" s="154">
        <v>1</v>
      </c>
      <c r="BR23" s="155"/>
      <c r="BS23" s="153" t="str">
        <f>$K$33</f>
        <v>ee</v>
      </c>
      <c r="BT23" s="154"/>
      <c r="BU23" s="155"/>
      <c r="BV23" s="153" t="str">
        <f>$K$28</f>
        <v>bb</v>
      </c>
      <c r="BW23" s="154"/>
      <c r="BX23" s="272"/>
      <c r="BY23" s="153" t="str">
        <f>$K$31</f>
        <v>dd</v>
      </c>
      <c r="BZ23" s="154"/>
      <c r="CA23" s="272"/>
      <c r="CB23" s="292" t="str">
        <f>$K$42</f>
        <v>kk</v>
      </c>
      <c r="CC23" s="293"/>
      <c r="CD23" s="288"/>
      <c r="CE23" s="292" t="str">
        <f>$K$33</f>
        <v>ee</v>
      </c>
      <c r="CF23" s="293"/>
      <c r="CG23" s="347"/>
      <c r="CH23" s="292" t="str">
        <f>$K$31</f>
        <v>dd</v>
      </c>
      <c r="CI23" s="293"/>
      <c r="CJ23" s="347"/>
      <c r="CK23" s="292" t="str">
        <f>$K$30</f>
        <v>cc</v>
      </c>
      <c r="CL23" s="293"/>
      <c r="CM23" s="353"/>
    </row>
    <row r="24" spans="1:91" s="148" customFormat="1" ht="34.5" customHeight="1" thickBot="1">
      <c r="A24" s="142"/>
      <c r="B24" s="309">
        <f t="shared" si="0"/>
        <v>12.1324</v>
      </c>
      <c r="C24" s="310">
        <f t="shared" si="1"/>
        <v>14</v>
      </c>
      <c r="D24" s="311" t="str">
        <f>$K$49</f>
        <v>pp</v>
      </c>
      <c r="E24" s="312">
        <f>$BJ$24</f>
        <v>-4</v>
      </c>
      <c r="F24" s="310">
        <f>SUM($BK$24-$BM$24)</f>
        <v>-2</v>
      </c>
      <c r="G24" s="313">
        <f>SMALL($B$9:$B$24,16)</f>
        <v>15.1519</v>
      </c>
      <c r="H24" s="314">
        <f t="shared" si="2"/>
        <v>16</v>
      </c>
      <c r="I24" s="315" t="str">
        <f t="shared" si="3"/>
        <v>kk</v>
      </c>
      <c r="J24" s="316" t="str">
        <f>$K$49</f>
        <v>pp</v>
      </c>
      <c r="K24" s="212">
        <f>IF($BT$8+$BT$9&gt;0,$BT$9,"")</f>
      </c>
      <c r="L24" s="213" t="s">
        <v>5</v>
      </c>
      <c r="M24" s="214">
        <f>IF($BT$8+$BT$9&gt;0,$BT$8,"")</f>
      </c>
      <c r="N24" s="215">
        <f>IF($CI$33+$CI$34&gt;0,$CI$34,"")</f>
      </c>
      <c r="O24" s="213" t="s">
        <v>5</v>
      </c>
      <c r="P24" s="214">
        <f>IF($CI$33+$CI$34&gt;0,$CI$33,"")</f>
      </c>
      <c r="Q24" s="215">
        <f>IF($BZ$45+$BZ$46&gt;0,$BZ$46,"")</f>
      </c>
      <c r="R24" s="213" t="s">
        <v>5</v>
      </c>
      <c r="S24" s="214">
        <f>IF($BZ$45+$BZ$46&gt;0,$BZ$45,"")</f>
      </c>
      <c r="T24" s="215">
        <f>IF($CL$26+$CL$27&gt;0,$CL$27,"")</f>
      </c>
      <c r="U24" s="213" t="s">
        <v>5</v>
      </c>
      <c r="V24" s="214">
        <f>IF($CL$26+$CL$27&gt;0,$CL$26,"")</f>
      </c>
      <c r="W24" s="215">
        <f>IF($BW$17+$BW$18&gt;0,$BW$18,"")</f>
      </c>
      <c r="X24" s="213" t="s">
        <v>5</v>
      </c>
      <c r="Y24" s="214">
        <f>IF($BW$17+$BW$18&gt;0,$BW$17,"")</f>
      </c>
      <c r="Z24" s="215">
        <f>IF($BZ$20+$BZ$21&gt;0,$BZ$21,"")</f>
      </c>
      <c r="AA24" s="213" t="s">
        <v>5</v>
      </c>
      <c r="AB24" s="216">
        <f>IF($BZ$20+$BZ$21&gt;0,$BZ$20,"")</f>
      </c>
      <c r="AC24" s="215">
        <f>IF($BT$33+$BT$34&gt;0,$BT$34,"")</f>
      </c>
      <c r="AD24" s="213" t="s">
        <v>5</v>
      </c>
      <c r="AE24" s="214">
        <f>IF($BT$33+$BT$34&gt;0,$BT$33,"")</f>
      </c>
      <c r="AF24" s="215">
        <f>IF($BW$54+$BW$55&gt;0,$BW$55,"")</f>
      </c>
      <c r="AG24" s="213" t="s">
        <v>5</v>
      </c>
      <c r="AH24" s="214">
        <f>IF($BW$54+$BW$55&gt;0,$BW$54,"")</f>
      </c>
      <c r="AI24" s="215">
        <f>IF($CI$14+$CI$15&gt;0,$CI$15,"")</f>
      </c>
      <c r="AJ24" s="213" t="s">
        <v>5</v>
      </c>
      <c r="AK24" s="214">
        <f>IF($CI$14+$CI$15&gt;0,$CI$14,"")</f>
      </c>
      <c r="AL24" s="215">
        <f>IF($CC$48+$CC$49&gt;0,$CC$49,"")</f>
      </c>
      <c r="AM24" s="213" t="s">
        <v>5</v>
      </c>
      <c r="AN24" s="214">
        <f>IF($CC$48+$CC$49&gt;0,$CC$48,"")</f>
      </c>
      <c r="AO24" s="215">
        <f>IF($CF$39+$CF$40&gt;0,$CF$40,"")</f>
      </c>
      <c r="AP24" s="213" t="s">
        <v>5</v>
      </c>
      <c r="AQ24" s="214">
        <f>IF($CF$39+$CF$40&gt;0,$CF$39,"")</f>
      </c>
      <c r="AR24" s="215">
        <f>IF($CF$8+$CF$9&gt;0,$CF$9,"")</f>
      </c>
      <c r="AS24" s="213" t="s">
        <v>5</v>
      </c>
      <c r="AT24" s="214">
        <f>IF($CF$8+$CF$9&gt;0,$CF$8,"")</f>
      </c>
      <c r="AU24" s="215">
        <f>IF($BQ$51+$BQ$52&gt;0,$BQ$52,"")</f>
      </c>
      <c r="AV24" s="213" t="s">
        <v>5</v>
      </c>
      <c r="AW24" s="214">
        <f>IF($BQ$51+$BQ$52&gt;0,$BQ$51,"")</f>
      </c>
      <c r="AX24" s="215">
        <f>IF($CC$29+$CC$30&gt;0,$CC$30,"")</f>
      </c>
      <c r="AY24" s="213" t="s">
        <v>5</v>
      </c>
      <c r="AZ24" s="214">
        <f>IF($CC$29+$CC$30&gt;0,$CC$29,"")</f>
      </c>
      <c r="BA24" s="215">
        <f>IF($BQ$29+$BQ$30&gt;0,$BQ$30,"")</f>
        <v>2</v>
      </c>
      <c r="BB24" s="213" t="s">
        <v>5</v>
      </c>
      <c r="BC24" s="214">
        <f>IF($BQ$29+$BQ$30&gt;0,$BQ$29,"")</f>
        <v>6</v>
      </c>
      <c r="BD24" s="217"/>
      <c r="BE24" s="218"/>
      <c r="BF24" s="219"/>
      <c r="BG24" s="220">
        <f t="shared" si="5"/>
        <v>2</v>
      </c>
      <c r="BH24" s="221" t="s">
        <v>5</v>
      </c>
      <c r="BI24" s="222">
        <f t="shared" si="6"/>
        <v>6</v>
      </c>
      <c r="BJ24" s="223">
        <f t="shared" si="7"/>
        <v>-4</v>
      </c>
      <c r="BK24" s="224">
        <f t="shared" si="8"/>
        <v>0</v>
      </c>
      <c r="BL24" s="225" t="s">
        <v>5</v>
      </c>
      <c r="BM24" s="317">
        <f t="shared" si="9"/>
        <v>2</v>
      </c>
      <c r="BN24" s="358">
        <f t="shared" si="4"/>
        <v>14</v>
      </c>
      <c r="BO24" s="139"/>
      <c r="BP24" s="181" t="str">
        <f>$K$43</f>
        <v>ll</v>
      </c>
      <c r="BQ24" s="182">
        <v>5</v>
      </c>
      <c r="BR24" s="155"/>
      <c r="BS24" s="181" t="str">
        <f>$K$43</f>
        <v>ll</v>
      </c>
      <c r="BT24" s="182"/>
      <c r="BU24" s="155"/>
      <c r="BV24" s="252" t="str">
        <f>$K$34</f>
        <v>ff</v>
      </c>
      <c r="BW24" s="235"/>
      <c r="BX24" s="249"/>
      <c r="BY24" s="234" t="str">
        <f>$K$36</f>
        <v>gg</v>
      </c>
      <c r="BZ24" s="320"/>
      <c r="CA24" s="291"/>
      <c r="CB24" s="321" t="str">
        <f>$K$45</f>
        <v>mm</v>
      </c>
      <c r="CC24" s="297"/>
      <c r="CD24" s="288"/>
      <c r="CE24" s="296" t="str">
        <f>$K$40</f>
        <v>jj</v>
      </c>
      <c r="CF24" s="297"/>
      <c r="CG24" s="347"/>
      <c r="CH24" s="296" t="str">
        <f>$K$45</f>
        <v>mm</v>
      </c>
      <c r="CI24" s="297"/>
      <c r="CJ24" s="347"/>
      <c r="CK24" s="296" t="str">
        <f>$K$43</f>
        <v>ll</v>
      </c>
      <c r="CL24" s="297"/>
      <c r="CM24" s="353"/>
    </row>
    <row r="25" spans="1:91" s="148" customFormat="1" ht="34.5" customHeight="1">
      <c r="A25" s="142"/>
      <c r="B25" s="137"/>
      <c r="C25" s="137"/>
      <c r="D25" s="137"/>
      <c r="E25" s="137"/>
      <c r="F25" s="137"/>
      <c r="G25" s="137"/>
      <c r="H25" s="137"/>
      <c r="I25" s="137"/>
      <c r="J25" s="140"/>
      <c r="K25" s="228"/>
      <c r="L25" s="228"/>
      <c r="M25" s="141"/>
      <c r="N25" s="141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229"/>
      <c r="AG25" s="229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229"/>
      <c r="BL25" s="229"/>
      <c r="BM25" s="229"/>
      <c r="BN25" s="229"/>
      <c r="BO25" s="144"/>
      <c r="BP25" s="271"/>
      <c r="BQ25" s="155"/>
      <c r="BR25" s="155"/>
      <c r="BS25" s="238"/>
      <c r="BT25" s="238"/>
      <c r="BU25" s="272"/>
      <c r="BV25" s="238"/>
      <c r="BW25" s="238"/>
      <c r="BX25" s="331"/>
      <c r="BY25" s="330"/>
      <c r="BZ25" s="331"/>
      <c r="CA25" s="331"/>
      <c r="CB25" s="238"/>
      <c r="CC25" s="238"/>
      <c r="CD25" s="278"/>
      <c r="CE25" s="238"/>
      <c r="CF25" s="238"/>
      <c r="CG25" s="352"/>
      <c r="CH25" s="238"/>
      <c r="CI25" s="238"/>
      <c r="CJ25" s="352"/>
      <c r="CK25" s="238"/>
      <c r="CL25" s="238"/>
      <c r="CM25" s="353"/>
    </row>
    <row r="26" spans="1:91" s="148" customFormat="1" ht="34.5" customHeight="1" thickBot="1">
      <c r="A26" s="142"/>
      <c r="B26" s="137"/>
      <c r="C26" s="137"/>
      <c r="D26" s="137"/>
      <c r="E26" s="137"/>
      <c r="F26" s="137"/>
      <c r="G26" s="137"/>
      <c r="H26" s="137"/>
      <c r="I26" s="137"/>
      <c r="J26" s="133"/>
      <c r="K26" s="631" t="s">
        <v>87</v>
      </c>
      <c r="L26" s="632"/>
      <c r="M26" s="632"/>
      <c r="N26" s="632"/>
      <c r="O26" s="632"/>
      <c r="P26" s="632"/>
      <c r="Q26" s="632"/>
      <c r="R26" s="632"/>
      <c r="S26" s="632"/>
      <c r="T26" s="632"/>
      <c r="U26" s="632"/>
      <c r="V26" s="632"/>
      <c r="W26" s="137"/>
      <c r="X26" s="137"/>
      <c r="Y26" s="137"/>
      <c r="Z26" s="137"/>
      <c r="AA26" s="137"/>
      <c r="AB26" s="137"/>
      <c r="AC26" s="137"/>
      <c r="AD26" s="137"/>
      <c r="AE26" s="137"/>
      <c r="AF26" s="318"/>
      <c r="AG26" s="318"/>
      <c r="AH26" s="318"/>
      <c r="AI26" s="344"/>
      <c r="AJ26" s="345"/>
      <c r="AK26" s="345"/>
      <c r="AL26" s="345"/>
      <c r="AM26" s="345"/>
      <c r="AN26" s="345"/>
      <c r="AO26" s="345"/>
      <c r="AP26" s="345"/>
      <c r="AQ26" s="345"/>
      <c r="AR26" s="623" t="s">
        <v>6</v>
      </c>
      <c r="AS26" s="642"/>
      <c r="AT26" s="642"/>
      <c r="AU26" s="642"/>
      <c r="AV26" s="642"/>
      <c r="AW26" s="642"/>
      <c r="AX26" s="642"/>
      <c r="AY26" s="642"/>
      <c r="AZ26" s="642"/>
      <c r="BA26" s="642"/>
      <c r="BB26" s="642"/>
      <c r="BC26" s="642"/>
      <c r="BD26" s="345"/>
      <c r="BE26" s="345"/>
      <c r="BF26" s="345"/>
      <c r="BG26" s="318"/>
      <c r="BH26" s="318"/>
      <c r="BI26" s="318"/>
      <c r="BJ26" s="318"/>
      <c r="BK26" s="230"/>
      <c r="BL26" s="230"/>
      <c r="BM26" s="230"/>
      <c r="BN26" s="231"/>
      <c r="BO26" s="229"/>
      <c r="BP26" s="269" t="str">
        <f>$K$45</f>
        <v>mm</v>
      </c>
      <c r="BQ26" s="154">
        <v>6</v>
      </c>
      <c r="BR26" s="155"/>
      <c r="BS26" s="153" t="str">
        <f>$K$28</f>
        <v>bb</v>
      </c>
      <c r="BT26" s="355"/>
      <c r="BU26" s="155"/>
      <c r="BV26" s="153" t="str">
        <f>$K$27</f>
        <v>aa</v>
      </c>
      <c r="BW26" s="355"/>
      <c r="BX26" s="266"/>
      <c r="BY26" s="153" t="str">
        <f>$K$28</f>
        <v>bb</v>
      </c>
      <c r="BZ26" s="355"/>
      <c r="CA26" s="266"/>
      <c r="CB26" s="292" t="str">
        <f>$K$43</f>
        <v>ll</v>
      </c>
      <c r="CC26" s="355"/>
      <c r="CD26" s="288"/>
      <c r="CE26" s="292" t="str">
        <f>$K$37</f>
        <v>hh</v>
      </c>
      <c r="CF26" s="355"/>
      <c r="CG26" s="249"/>
      <c r="CH26" s="292" t="str">
        <f>$K$33</f>
        <v>ee</v>
      </c>
      <c r="CI26" s="355"/>
      <c r="CJ26" s="331"/>
      <c r="CK26" s="292" t="str">
        <f>$K$31</f>
        <v>dd</v>
      </c>
      <c r="CL26" s="355"/>
      <c r="CM26" s="353"/>
    </row>
    <row r="27" spans="1:91" s="148" customFormat="1" ht="34.5" customHeight="1" thickBot="1" thickTop="1">
      <c r="A27" s="142"/>
      <c r="B27" s="137"/>
      <c r="C27" s="137"/>
      <c r="D27" s="137"/>
      <c r="E27" s="137"/>
      <c r="F27" s="137"/>
      <c r="G27" s="137"/>
      <c r="H27" s="137"/>
      <c r="I27" s="137"/>
      <c r="J27" s="232" t="s">
        <v>7</v>
      </c>
      <c r="K27" s="589" t="s">
        <v>8</v>
      </c>
      <c r="L27" s="590"/>
      <c r="M27" s="590"/>
      <c r="N27" s="590"/>
      <c r="O27" s="590"/>
      <c r="P27" s="590"/>
      <c r="Q27" s="590"/>
      <c r="R27" s="587"/>
      <c r="S27" s="587"/>
      <c r="T27" s="587"/>
      <c r="U27" s="587"/>
      <c r="V27" s="609"/>
      <c r="W27" s="137"/>
      <c r="X27" s="137"/>
      <c r="Y27" s="137"/>
      <c r="Z27" s="137"/>
      <c r="AA27" s="137"/>
      <c r="AB27" s="137"/>
      <c r="AC27" s="137"/>
      <c r="AD27" s="137"/>
      <c r="AE27" s="137"/>
      <c r="AF27" s="319"/>
      <c r="AG27" s="319"/>
      <c r="AH27" s="319"/>
      <c r="AI27" s="319"/>
      <c r="AJ27" s="125"/>
      <c r="AK27" s="125"/>
      <c r="AL27" s="125"/>
      <c r="AM27" s="125"/>
      <c r="AN27" s="125"/>
      <c r="AO27" s="125"/>
      <c r="AP27" s="125"/>
      <c r="AQ27" s="125"/>
      <c r="AR27" s="628" t="str">
        <f>$I$9</f>
        <v>oo</v>
      </c>
      <c r="AS27" s="629"/>
      <c r="AT27" s="629"/>
      <c r="AU27" s="629"/>
      <c r="AV27" s="629"/>
      <c r="AW27" s="629"/>
      <c r="AX27" s="629"/>
      <c r="AY27" s="629"/>
      <c r="AZ27" s="629"/>
      <c r="BA27" s="629"/>
      <c r="BB27" s="629"/>
      <c r="BC27" s="630"/>
      <c r="BD27" s="125"/>
      <c r="BE27" s="125"/>
      <c r="BF27" s="125"/>
      <c r="BG27" s="319"/>
      <c r="BH27" s="319"/>
      <c r="BI27" s="319"/>
      <c r="BJ27" s="319"/>
      <c r="BK27" s="233"/>
      <c r="BL27" s="233"/>
      <c r="BM27" s="233"/>
      <c r="BN27" s="233"/>
      <c r="BO27" s="144"/>
      <c r="BP27" s="234" t="str">
        <f>$K$46</f>
        <v>nn</v>
      </c>
      <c r="BQ27" s="320">
        <v>2</v>
      </c>
      <c r="BR27" s="206"/>
      <c r="BS27" s="181" t="str">
        <f>$K$36</f>
        <v>gg</v>
      </c>
      <c r="BT27" s="320"/>
      <c r="BU27" s="206"/>
      <c r="BV27" s="252" t="str">
        <f>$K$36</f>
        <v>gg</v>
      </c>
      <c r="BW27" s="320"/>
      <c r="BX27" s="249"/>
      <c r="BY27" s="234" t="str">
        <f>$K$46</f>
        <v>nn</v>
      </c>
      <c r="BZ27" s="320"/>
      <c r="CA27" s="331"/>
      <c r="CB27" s="321" t="str">
        <f>$K$48</f>
        <v>oo</v>
      </c>
      <c r="CC27" s="320"/>
      <c r="CD27" s="288"/>
      <c r="CE27" s="321" t="str">
        <f>$K$39</f>
        <v>ii</v>
      </c>
      <c r="CF27" s="320"/>
      <c r="CG27" s="249"/>
      <c r="CH27" s="321" t="str">
        <f>$K$48</f>
        <v>oo</v>
      </c>
      <c r="CI27" s="320"/>
      <c r="CJ27" s="331"/>
      <c r="CK27" s="321" t="str">
        <f>$K$49</f>
        <v>pp</v>
      </c>
      <c r="CL27" s="320"/>
      <c r="CM27" s="353"/>
    </row>
    <row r="28" spans="1:91" s="148" customFormat="1" ht="34.5" customHeight="1" thickBot="1" thickTop="1">
      <c r="A28" s="142"/>
      <c r="B28" s="137"/>
      <c r="C28" s="137"/>
      <c r="D28" s="137"/>
      <c r="E28" s="137"/>
      <c r="F28" s="137"/>
      <c r="G28" s="137"/>
      <c r="H28" s="137"/>
      <c r="I28" s="137"/>
      <c r="J28" s="232" t="s">
        <v>10</v>
      </c>
      <c r="K28" s="585" t="s">
        <v>11</v>
      </c>
      <c r="L28" s="586"/>
      <c r="M28" s="586"/>
      <c r="N28" s="586"/>
      <c r="O28" s="586"/>
      <c r="P28" s="586"/>
      <c r="Q28" s="586"/>
      <c r="R28" s="587"/>
      <c r="S28" s="587"/>
      <c r="T28" s="587"/>
      <c r="U28" s="587"/>
      <c r="V28" s="609"/>
      <c r="W28" s="137"/>
      <c r="X28" s="137"/>
      <c r="Y28" s="137"/>
      <c r="Z28" s="137"/>
      <c r="AA28" s="137"/>
      <c r="AB28" s="137"/>
      <c r="AC28" s="137"/>
      <c r="AD28" s="137"/>
      <c r="AE28" s="137"/>
      <c r="AF28" s="325"/>
      <c r="AG28" s="326"/>
      <c r="AH28" s="125"/>
      <c r="AI28" s="319"/>
      <c r="AJ28" s="125"/>
      <c r="AK28" s="125"/>
      <c r="AL28" s="125"/>
      <c r="AM28" s="125"/>
      <c r="AN28" s="125"/>
      <c r="AO28" s="619" t="s">
        <v>44</v>
      </c>
      <c r="AP28" s="620"/>
      <c r="AQ28" s="622"/>
      <c r="AR28" s="628" t="str">
        <f>$I$10</f>
        <v>bb</v>
      </c>
      <c r="AS28" s="629"/>
      <c r="AT28" s="629"/>
      <c r="AU28" s="629"/>
      <c r="AV28" s="629"/>
      <c r="AW28" s="629"/>
      <c r="AX28" s="629"/>
      <c r="AY28" s="629"/>
      <c r="AZ28" s="629"/>
      <c r="BA28" s="629"/>
      <c r="BB28" s="629"/>
      <c r="BC28" s="630"/>
      <c r="BD28" s="125"/>
      <c r="BE28" s="125"/>
      <c r="BF28" s="125"/>
      <c r="BG28" s="345"/>
      <c r="BH28" s="345"/>
      <c r="BI28" s="345"/>
      <c r="BJ28" s="318"/>
      <c r="BK28" s="230"/>
      <c r="BL28" s="230"/>
      <c r="BM28" s="230"/>
      <c r="BN28" s="231"/>
      <c r="BO28" s="346"/>
      <c r="BP28" s="238"/>
      <c r="BQ28" s="238"/>
      <c r="BR28" s="271"/>
      <c r="BS28" s="238"/>
      <c r="BT28" s="238"/>
      <c r="BU28" s="354" t="s">
        <v>78</v>
      </c>
      <c r="BV28" s="238"/>
      <c r="BW28" s="238"/>
      <c r="BX28" s="335"/>
      <c r="BY28" s="330"/>
      <c r="BZ28" s="331"/>
      <c r="CA28" s="331"/>
      <c r="CB28" s="238"/>
      <c r="CC28" s="238"/>
      <c r="CD28" s="278"/>
      <c r="CE28" s="238"/>
      <c r="CF28" s="238"/>
      <c r="CG28" s="352"/>
      <c r="CH28" s="238"/>
      <c r="CI28" s="238"/>
      <c r="CJ28" s="352"/>
      <c r="CK28" s="238"/>
      <c r="CL28" s="238"/>
      <c r="CM28" s="353"/>
    </row>
    <row r="29" spans="1:91" s="148" customFormat="1" ht="34.5" customHeight="1" thickBot="1">
      <c r="A29" s="142"/>
      <c r="B29" s="137"/>
      <c r="C29" s="137"/>
      <c r="D29" s="137"/>
      <c r="E29" s="137"/>
      <c r="F29" s="137"/>
      <c r="G29" s="137"/>
      <c r="H29" s="137"/>
      <c r="I29" s="137"/>
      <c r="J29" s="232"/>
      <c r="K29" s="322"/>
      <c r="L29" s="323"/>
      <c r="M29" s="323"/>
      <c r="N29" s="323"/>
      <c r="O29" s="323"/>
      <c r="P29" s="323"/>
      <c r="Q29" s="323"/>
      <c r="R29" s="324"/>
      <c r="S29" s="324"/>
      <c r="T29" s="324"/>
      <c r="U29" s="324"/>
      <c r="V29" s="324"/>
      <c r="W29" s="137"/>
      <c r="X29" s="137"/>
      <c r="Y29" s="137"/>
      <c r="Z29" s="137"/>
      <c r="AA29" s="137"/>
      <c r="AB29" s="137"/>
      <c r="AC29" s="137"/>
      <c r="AD29" s="137"/>
      <c r="AE29" s="137"/>
      <c r="AF29" s="325"/>
      <c r="AG29" s="326"/>
      <c r="AH29" s="125"/>
      <c r="AI29" s="319"/>
      <c r="AJ29" s="125"/>
      <c r="AK29" s="125"/>
      <c r="AL29" s="125"/>
      <c r="AM29" s="125"/>
      <c r="AN29" s="125"/>
      <c r="AO29" s="343"/>
      <c r="AP29" s="326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318"/>
      <c r="BH29" s="318"/>
      <c r="BI29" s="318"/>
      <c r="BJ29" s="318"/>
      <c r="BK29" s="230"/>
      <c r="BL29" s="230"/>
      <c r="BM29" s="230"/>
      <c r="BN29" s="231"/>
      <c r="BO29" s="229"/>
      <c r="BP29" s="269" t="str">
        <f>$K$48</f>
        <v>oo</v>
      </c>
      <c r="BQ29" s="154">
        <v>6</v>
      </c>
      <c r="BR29" s="155"/>
      <c r="BS29" s="153" t="str">
        <f>$K$30</f>
        <v>cc</v>
      </c>
      <c r="BT29" s="355"/>
      <c r="BU29" s="156"/>
      <c r="BV29" s="153" t="str">
        <f>$K$30</f>
        <v>cc</v>
      </c>
      <c r="BW29" s="356"/>
      <c r="BX29" s="335"/>
      <c r="BY29" s="153" t="str">
        <f>$K$30</f>
        <v>cc</v>
      </c>
      <c r="BZ29" s="355"/>
      <c r="CA29" s="331"/>
      <c r="CB29" s="292" t="str">
        <f>$K$46</f>
        <v>nn</v>
      </c>
      <c r="CC29" s="355"/>
      <c r="CD29" s="288"/>
      <c r="CE29" s="292" t="str">
        <f>$K$34</f>
        <v>ff</v>
      </c>
      <c r="CF29" s="355"/>
      <c r="CG29" s="347"/>
      <c r="CH29" s="292" t="str">
        <f>$K$34</f>
        <v>ff</v>
      </c>
      <c r="CI29" s="355"/>
      <c r="CJ29" s="347"/>
      <c r="CK29" s="292" t="str">
        <f>$K$33</f>
        <v>ee</v>
      </c>
      <c r="CL29" s="355"/>
      <c r="CM29" s="353"/>
    </row>
    <row r="30" spans="1:91" s="148" customFormat="1" ht="34.5" customHeight="1" thickBot="1" thickTop="1">
      <c r="A30" s="142"/>
      <c r="B30" s="137"/>
      <c r="C30" s="137"/>
      <c r="D30" s="137"/>
      <c r="E30" s="137"/>
      <c r="F30" s="137"/>
      <c r="G30" s="137"/>
      <c r="H30" s="137"/>
      <c r="I30" s="137"/>
      <c r="J30" s="232" t="s">
        <v>13</v>
      </c>
      <c r="K30" s="624" t="s">
        <v>14</v>
      </c>
      <c r="L30" s="643"/>
      <c r="M30" s="643"/>
      <c r="N30" s="643"/>
      <c r="O30" s="643"/>
      <c r="P30" s="643"/>
      <c r="Q30" s="643"/>
      <c r="R30" s="644"/>
      <c r="S30" s="644"/>
      <c r="T30" s="587"/>
      <c r="U30" s="587"/>
      <c r="V30" s="609"/>
      <c r="W30" s="137"/>
      <c r="X30" s="137"/>
      <c r="Y30" s="137"/>
      <c r="Z30" s="137"/>
      <c r="AA30" s="137"/>
      <c r="AB30" s="137"/>
      <c r="AC30" s="137"/>
      <c r="AD30" s="137"/>
      <c r="AE30" s="137"/>
      <c r="AF30" s="325"/>
      <c r="AG30" s="326"/>
      <c r="AH30" s="125"/>
      <c r="AI30" s="319"/>
      <c r="AJ30" s="125"/>
      <c r="AK30" s="125"/>
      <c r="AL30" s="125"/>
      <c r="AM30" s="125"/>
      <c r="AN30" s="125"/>
      <c r="AO30" s="619" t="s">
        <v>50</v>
      </c>
      <c r="AP30" s="619"/>
      <c r="AQ30" s="623"/>
      <c r="AR30" s="628" t="str">
        <f>$I$11</f>
        <v>gg</v>
      </c>
      <c r="AS30" s="629"/>
      <c r="AT30" s="629"/>
      <c r="AU30" s="629"/>
      <c r="AV30" s="629"/>
      <c r="AW30" s="629"/>
      <c r="AX30" s="629"/>
      <c r="AY30" s="629"/>
      <c r="AZ30" s="629"/>
      <c r="BA30" s="629"/>
      <c r="BB30" s="629"/>
      <c r="BC30" s="630"/>
      <c r="BD30" s="125"/>
      <c r="BE30" s="125"/>
      <c r="BF30" s="125"/>
      <c r="BG30" s="318"/>
      <c r="BH30" s="318"/>
      <c r="BI30" s="318"/>
      <c r="BJ30" s="318"/>
      <c r="BK30" s="230"/>
      <c r="BL30" s="230"/>
      <c r="BM30" s="230"/>
      <c r="BN30" s="231"/>
      <c r="BO30" s="229"/>
      <c r="BP30" s="234" t="str">
        <f>$K$49</f>
        <v>pp</v>
      </c>
      <c r="BQ30" s="320">
        <v>2</v>
      </c>
      <c r="BR30" s="155"/>
      <c r="BS30" s="181" t="str">
        <f>$K$34</f>
        <v>ff</v>
      </c>
      <c r="BT30" s="320"/>
      <c r="BU30" s="156"/>
      <c r="BV30" s="252" t="str">
        <f>$K$39</f>
        <v>ii</v>
      </c>
      <c r="BW30" s="357"/>
      <c r="BX30" s="335"/>
      <c r="BY30" s="234" t="str">
        <f>$K$48</f>
        <v>oo</v>
      </c>
      <c r="BZ30" s="320"/>
      <c r="CA30" s="331"/>
      <c r="CB30" s="321" t="str">
        <f>$K$49</f>
        <v>pp</v>
      </c>
      <c r="CC30" s="320"/>
      <c r="CD30" s="288"/>
      <c r="CE30" s="321" t="str">
        <f>$K$36</f>
        <v>gg</v>
      </c>
      <c r="CF30" s="320"/>
      <c r="CG30" s="347"/>
      <c r="CH30" s="321" t="str">
        <f>$K$42</f>
        <v>kk</v>
      </c>
      <c r="CI30" s="320"/>
      <c r="CJ30" s="347"/>
      <c r="CK30" s="321" t="str">
        <f>$K$39</f>
        <v>ii</v>
      </c>
      <c r="CL30" s="320"/>
      <c r="CM30" s="348"/>
    </row>
    <row r="31" spans="1:91" s="148" customFormat="1" ht="34.5" customHeight="1" thickBot="1" thickTop="1">
      <c r="A31" s="142"/>
      <c r="B31" s="137"/>
      <c r="C31" s="137"/>
      <c r="D31" s="137"/>
      <c r="E31" s="137"/>
      <c r="F31" s="137"/>
      <c r="G31" s="137"/>
      <c r="H31" s="137"/>
      <c r="I31" s="137"/>
      <c r="J31" s="232" t="s">
        <v>17</v>
      </c>
      <c r="K31" s="589" t="s">
        <v>18</v>
      </c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609"/>
      <c r="W31" s="137"/>
      <c r="X31" s="137"/>
      <c r="Y31" s="137"/>
      <c r="Z31" s="137"/>
      <c r="AA31" s="137"/>
      <c r="AB31" s="137"/>
      <c r="AC31" s="137"/>
      <c r="AD31" s="137"/>
      <c r="AE31" s="137"/>
      <c r="AF31" s="325"/>
      <c r="AG31" s="326"/>
      <c r="AH31" s="125"/>
      <c r="AI31" s="319"/>
      <c r="AJ31" s="125"/>
      <c r="AK31" s="125"/>
      <c r="AL31" s="125"/>
      <c r="AM31" s="125"/>
      <c r="AN31" s="125"/>
      <c r="AO31" s="619" t="s">
        <v>51</v>
      </c>
      <c r="AP31" s="619"/>
      <c r="AQ31" s="623"/>
      <c r="AR31" s="628" t="str">
        <f>$I$12</f>
        <v>mm</v>
      </c>
      <c r="AS31" s="629"/>
      <c r="AT31" s="629"/>
      <c r="AU31" s="629"/>
      <c r="AV31" s="629"/>
      <c r="AW31" s="629"/>
      <c r="AX31" s="629"/>
      <c r="AY31" s="629"/>
      <c r="AZ31" s="629"/>
      <c r="BA31" s="629"/>
      <c r="BB31" s="629"/>
      <c r="BC31" s="630"/>
      <c r="BD31" s="125"/>
      <c r="BE31" s="125"/>
      <c r="BF31" s="125"/>
      <c r="BG31" s="329"/>
      <c r="BH31" s="318"/>
      <c r="BI31" s="318"/>
      <c r="BJ31" s="318"/>
      <c r="BK31" s="230"/>
      <c r="BL31" s="230"/>
      <c r="BM31" s="230"/>
      <c r="BN31" s="231"/>
      <c r="BO31" s="229"/>
      <c r="BP31" s="330"/>
      <c r="BQ31" s="331"/>
      <c r="BR31" s="271"/>
      <c r="BS31" s="332"/>
      <c r="BT31" s="333"/>
      <c r="BU31" s="272"/>
      <c r="BV31" s="332"/>
      <c r="BW31" s="334"/>
      <c r="BX31" s="335"/>
      <c r="BY31" s="332"/>
      <c r="BZ31" s="333"/>
      <c r="CA31" s="331"/>
      <c r="CB31" s="333"/>
      <c r="CC31" s="278"/>
      <c r="CD31" s="278"/>
      <c r="CE31" s="288"/>
      <c r="CF31" s="288"/>
      <c r="CG31" s="278"/>
      <c r="CH31" s="278"/>
      <c r="CI31" s="278"/>
      <c r="CJ31" s="278"/>
      <c r="CK31" s="278"/>
      <c r="CL31" s="278"/>
      <c r="CM31" s="348"/>
    </row>
    <row r="32" spans="1:91" s="148" customFormat="1" ht="60" customHeight="1" thickBot="1">
      <c r="A32" s="142"/>
      <c r="B32" s="137"/>
      <c r="C32" s="137"/>
      <c r="D32" s="137"/>
      <c r="E32" s="137"/>
      <c r="F32" s="137"/>
      <c r="G32" s="137"/>
      <c r="H32" s="137"/>
      <c r="I32" s="137"/>
      <c r="J32" s="232"/>
      <c r="K32" s="610" t="s">
        <v>14</v>
      </c>
      <c r="L32" s="611"/>
      <c r="M32" s="611"/>
      <c r="N32" s="611"/>
      <c r="O32" s="611"/>
      <c r="P32" s="611"/>
      <c r="Q32" s="611"/>
      <c r="R32" s="599"/>
      <c r="S32" s="599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319"/>
      <c r="AG32" s="319"/>
      <c r="AH32" s="319"/>
      <c r="AI32" s="591"/>
      <c r="AJ32" s="591"/>
      <c r="AK32" s="591"/>
      <c r="AL32" s="591"/>
      <c r="AM32" s="591"/>
      <c r="AN32" s="591"/>
      <c r="AO32" s="591"/>
      <c r="AP32" s="591"/>
      <c r="AQ32" s="591"/>
      <c r="AR32" s="591"/>
      <c r="AS32" s="591"/>
      <c r="AT32" s="591"/>
      <c r="AU32" s="591"/>
      <c r="AV32" s="591"/>
      <c r="AW32" s="591"/>
      <c r="AX32" s="591"/>
      <c r="AY32" s="591"/>
      <c r="AZ32" s="591"/>
      <c r="BA32" s="591"/>
      <c r="BB32" s="591"/>
      <c r="BC32" s="591"/>
      <c r="BD32" s="591"/>
      <c r="BE32" s="591"/>
      <c r="BF32" s="591"/>
      <c r="BG32" s="319"/>
      <c r="BH32" s="319"/>
      <c r="BI32" s="319"/>
      <c r="BJ32" s="319"/>
      <c r="BK32" s="233"/>
      <c r="BL32" s="233"/>
      <c r="BM32" s="233"/>
      <c r="BN32" s="233"/>
      <c r="BO32" s="144"/>
      <c r="BP32" s="336" t="s">
        <v>45</v>
      </c>
      <c r="BQ32" s="337" t="s">
        <v>0</v>
      </c>
      <c r="BR32" s="155"/>
      <c r="BS32" s="336" t="s">
        <v>46</v>
      </c>
      <c r="BT32" s="337" t="s">
        <v>0</v>
      </c>
      <c r="BU32" s="155"/>
      <c r="BV32" s="336" t="s">
        <v>47</v>
      </c>
      <c r="BW32" s="337" t="s">
        <v>0</v>
      </c>
      <c r="BX32" s="275"/>
      <c r="BY32" s="336" t="s">
        <v>48</v>
      </c>
      <c r="BZ32" s="337" t="s">
        <v>0</v>
      </c>
      <c r="CA32" s="275"/>
      <c r="CB32" s="336" t="s">
        <v>49</v>
      </c>
      <c r="CC32" s="337" t="s">
        <v>0</v>
      </c>
      <c r="CD32" s="288"/>
      <c r="CE32" s="336" t="s">
        <v>81</v>
      </c>
      <c r="CF32" s="337" t="s">
        <v>0</v>
      </c>
      <c r="CG32" s="278"/>
      <c r="CH32" s="336" t="s">
        <v>82</v>
      </c>
      <c r="CI32" s="337" t="s">
        <v>0</v>
      </c>
      <c r="CJ32" s="278"/>
      <c r="CK32" s="278"/>
      <c r="CL32" s="278"/>
      <c r="CM32" s="348"/>
    </row>
    <row r="33" spans="1:91" s="148" customFormat="1" ht="34.5" customHeight="1" thickBot="1" thickTop="1">
      <c r="A33" s="142"/>
      <c r="B33" s="137"/>
      <c r="C33" s="137"/>
      <c r="D33" s="137"/>
      <c r="E33" s="137"/>
      <c r="F33" s="137"/>
      <c r="G33" s="137"/>
      <c r="H33" s="137"/>
      <c r="I33" s="137"/>
      <c r="J33" s="232" t="s">
        <v>20</v>
      </c>
      <c r="K33" s="585" t="s">
        <v>21</v>
      </c>
      <c r="L33" s="586"/>
      <c r="M33" s="586"/>
      <c r="N33" s="586"/>
      <c r="O33" s="586"/>
      <c r="P33" s="586"/>
      <c r="Q33" s="586"/>
      <c r="R33" s="587"/>
      <c r="S33" s="587"/>
      <c r="T33" s="587"/>
      <c r="U33" s="587"/>
      <c r="V33" s="609"/>
      <c r="W33" s="137"/>
      <c r="X33" s="137"/>
      <c r="Y33" s="137"/>
      <c r="Z33" s="137"/>
      <c r="AA33" s="137"/>
      <c r="AB33" s="137"/>
      <c r="AC33" s="137"/>
      <c r="AD33" s="137"/>
      <c r="AE33" s="137"/>
      <c r="AF33" s="343"/>
      <c r="AG33" s="326"/>
      <c r="AH33" s="125"/>
      <c r="AI33" s="319"/>
      <c r="AJ33" s="125"/>
      <c r="AK33" s="125"/>
      <c r="AL33" s="125"/>
      <c r="AM33" s="125"/>
      <c r="AN33" s="125"/>
      <c r="AO33" s="619" t="s">
        <v>52</v>
      </c>
      <c r="AP33" s="619"/>
      <c r="AQ33" s="623"/>
      <c r="AR33" s="628" t="str">
        <f>$I$13</f>
        <v>ll</v>
      </c>
      <c r="AS33" s="629"/>
      <c r="AT33" s="629"/>
      <c r="AU33" s="629"/>
      <c r="AV33" s="629"/>
      <c r="AW33" s="629"/>
      <c r="AX33" s="629"/>
      <c r="AY33" s="629"/>
      <c r="AZ33" s="629"/>
      <c r="BA33" s="629"/>
      <c r="BB33" s="629"/>
      <c r="BC33" s="630"/>
      <c r="BD33" s="125"/>
      <c r="BE33" s="125"/>
      <c r="BF33" s="125"/>
      <c r="BG33" s="329"/>
      <c r="BH33" s="318"/>
      <c r="BI33" s="318"/>
      <c r="BJ33" s="318"/>
      <c r="BK33" s="230"/>
      <c r="BL33" s="230"/>
      <c r="BM33" s="230"/>
      <c r="BN33" s="231"/>
      <c r="BO33" s="229"/>
      <c r="BP33" s="153" t="str">
        <f>$K$27</f>
        <v>aa</v>
      </c>
      <c r="BQ33" s="154">
        <v>1</v>
      </c>
      <c r="BR33" s="236"/>
      <c r="BS33" s="153" t="str">
        <f>$K$36</f>
        <v>gg</v>
      </c>
      <c r="BT33" s="154"/>
      <c r="BU33" s="236"/>
      <c r="BV33" s="153" t="str">
        <f>$K$27</f>
        <v>aa</v>
      </c>
      <c r="BW33" s="154"/>
      <c r="BX33" s="249"/>
      <c r="BY33" s="153" t="str">
        <f>$K$36</f>
        <v>gg</v>
      </c>
      <c r="BZ33" s="154"/>
      <c r="CA33" s="291"/>
      <c r="CB33" s="292" t="str">
        <f>$K$27</f>
        <v>aa</v>
      </c>
      <c r="CC33" s="293"/>
      <c r="CD33" s="288"/>
      <c r="CE33" s="292" t="str">
        <f>$K$27</f>
        <v>aa</v>
      </c>
      <c r="CF33" s="293"/>
      <c r="CG33" s="278"/>
      <c r="CH33" s="292" t="str">
        <f>$K$28</f>
        <v>bb</v>
      </c>
      <c r="CI33" s="293"/>
      <c r="CJ33" s="278"/>
      <c r="CK33" s="278"/>
      <c r="CL33" s="278"/>
      <c r="CM33" s="289"/>
    </row>
    <row r="34" spans="1:91" s="148" customFormat="1" ht="34.5" customHeight="1" thickBot="1" thickTop="1">
      <c r="A34" s="142"/>
      <c r="B34" s="137"/>
      <c r="C34" s="137"/>
      <c r="D34" s="137"/>
      <c r="E34" s="137"/>
      <c r="F34" s="137"/>
      <c r="G34" s="137"/>
      <c r="H34" s="137"/>
      <c r="I34" s="137"/>
      <c r="J34" s="232" t="s">
        <v>23</v>
      </c>
      <c r="K34" s="585" t="s">
        <v>24</v>
      </c>
      <c r="L34" s="586"/>
      <c r="M34" s="586"/>
      <c r="N34" s="586"/>
      <c r="O34" s="586"/>
      <c r="P34" s="586"/>
      <c r="Q34" s="586"/>
      <c r="R34" s="587"/>
      <c r="S34" s="587"/>
      <c r="T34" s="587"/>
      <c r="U34" s="587"/>
      <c r="V34" s="609"/>
      <c r="W34" s="141"/>
      <c r="X34" s="141"/>
      <c r="Y34" s="141"/>
      <c r="Z34" s="141"/>
      <c r="AA34" s="141"/>
      <c r="AB34" s="141"/>
      <c r="AC34" s="141"/>
      <c r="AD34" s="141"/>
      <c r="AE34" s="141"/>
      <c r="AF34" s="343"/>
      <c r="AG34" s="326"/>
      <c r="AH34" s="125"/>
      <c r="AI34" s="319"/>
      <c r="AJ34" s="125"/>
      <c r="AK34" s="125"/>
      <c r="AL34" s="125"/>
      <c r="AM34" s="125"/>
      <c r="AN34" s="125"/>
      <c r="AO34" s="619" t="s">
        <v>53</v>
      </c>
      <c r="AP34" s="619"/>
      <c r="AQ34" s="623"/>
      <c r="AR34" s="628" t="str">
        <f>$I$14</f>
        <v>jj</v>
      </c>
      <c r="AS34" s="629"/>
      <c r="AT34" s="629"/>
      <c r="AU34" s="629"/>
      <c r="AV34" s="629"/>
      <c r="AW34" s="629"/>
      <c r="AX34" s="629"/>
      <c r="AY34" s="629"/>
      <c r="AZ34" s="629"/>
      <c r="BA34" s="629"/>
      <c r="BB34" s="629"/>
      <c r="BC34" s="630"/>
      <c r="BD34" s="125"/>
      <c r="BE34" s="125"/>
      <c r="BF34" s="125"/>
      <c r="BG34" s="319"/>
      <c r="BH34" s="319"/>
      <c r="BI34" s="319"/>
      <c r="BJ34" s="319"/>
      <c r="BK34" s="233"/>
      <c r="BL34" s="233"/>
      <c r="BM34" s="233"/>
      <c r="BN34" s="233"/>
      <c r="BO34" s="144"/>
      <c r="BP34" s="181" t="str">
        <f>$K$30</f>
        <v>cc</v>
      </c>
      <c r="BQ34" s="182">
        <v>1</v>
      </c>
      <c r="BR34" s="155"/>
      <c r="BS34" s="181" t="str">
        <f>$K$49</f>
        <v>pp</v>
      </c>
      <c r="BT34" s="182"/>
      <c r="BU34" s="156"/>
      <c r="BV34" s="181" t="str">
        <f>$K$48</f>
        <v>oo</v>
      </c>
      <c r="BW34" s="182"/>
      <c r="BX34" s="249"/>
      <c r="BY34" s="262" t="str">
        <f>$K$45</f>
        <v>mm</v>
      </c>
      <c r="BZ34" s="182"/>
      <c r="CA34" s="291"/>
      <c r="CB34" s="296" t="str">
        <f>$K$34</f>
        <v>ff</v>
      </c>
      <c r="CC34" s="297"/>
      <c r="CD34" s="288"/>
      <c r="CE34" s="296" t="str">
        <f>$K$31</f>
        <v>dd</v>
      </c>
      <c r="CF34" s="297"/>
      <c r="CG34" s="278"/>
      <c r="CH34" s="296" t="str">
        <f>$K$49</f>
        <v>pp</v>
      </c>
      <c r="CI34" s="297"/>
      <c r="CJ34" s="278"/>
      <c r="CK34" s="278"/>
      <c r="CL34" s="278"/>
      <c r="CM34" s="289"/>
    </row>
    <row r="35" spans="1:91" s="148" customFormat="1" ht="34.5" customHeight="1" thickBot="1">
      <c r="A35" s="142"/>
      <c r="B35" s="137"/>
      <c r="C35" s="137"/>
      <c r="D35" s="137"/>
      <c r="E35" s="137"/>
      <c r="F35" s="137"/>
      <c r="G35" s="137"/>
      <c r="H35" s="137"/>
      <c r="I35" s="137"/>
      <c r="J35" s="133"/>
      <c r="K35" s="610"/>
      <c r="L35" s="611"/>
      <c r="M35" s="611"/>
      <c r="N35" s="611"/>
      <c r="O35" s="611"/>
      <c r="P35" s="611"/>
      <c r="Q35" s="611"/>
      <c r="R35" s="599"/>
      <c r="S35" s="599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318"/>
      <c r="AG35" s="329"/>
      <c r="AH35" s="329"/>
      <c r="AI35" s="319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329"/>
      <c r="BH35" s="318"/>
      <c r="BI35" s="318"/>
      <c r="BJ35" s="318"/>
      <c r="BK35" s="230"/>
      <c r="BL35" s="230"/>
      <c r="BM35" s="230"/>
      <c r="BN35" s="231"/>
      <c r="BO35" s="137"/>
      <c r="BP35" s="155"/>
      <c r="BQ35" s="155"/>
      <c r="BR35" s="155"/>
      <c r="BS35" s="155"/>
      <c r="BT35" s="155"/>
      <c r="BU35" s="155"/>
      <c r="BV35" s="155"/>
      <c r="BW35" s="155"/>
      <c r="BX35" s="272"/>
      <c r="BY35" s="272"/>
      <c r="BZ35" s="272"/>
      <c r="CA35" s="272"/>
      <c r="CB35" s="272"/>
      <c r="CC35" s="300"/>
      <c r="CD35" s="288"/>
      <c r="CE35" s="272"/>
      <c r="CF35" s="300"/>
      <c r="CG35" s="288"/>
      <c r="CH35" s="272"/>
      <c r="CI35" s="300"/>
      <c r="CJ35" s="288"/>
      <c r="CK35" s="288"/>
      <c r="CL35" s="288"/>
      <c r="CM35" s="289"/>
    </row>
    <row r="36" spans="1:91" s="148" customFormat="1" ht="34.5" customHeight="1" thickBot="1" thickTop="1">
      <c r="A36" s="142"/>
      <c r="B36" s="137"/>
      <c r="C36" s="137"/>
      <c r="D36" s="137"/>
      <c r="E36" s="137"/>
      <c r="F36" s="137"/>
      <c r="G36" s="137"/>
      <c r="H36" s="137"/>
      <c r="I36" s="137"/>
      <c r="J36" s="232" t="s">
        <v>26</v>
      </c>
      <c r="K36" s="589" t="s">
        <v>27</v>
      </c>
      <c r="L36" s="590"/>
      <c r="M36" s="590"/>
      <c r="N36" s="590"/>
      <c r="O36" s="590"/>
      <c r="P36" s="590"/>
      <c r="Q36" s="590"/>
      <c r="R36" s="587"/>
      <c r="S36" s="587"/>
      <c r="T36" s="587"/>
      <c r="U36" s="587"/>
      <c r="V36" s="609"/>
      <c r="W36" s="137"/>
      <c r="X36" s="137"/>
      <c r="Y36" s="137"/>
      <c r="Z36" s="137"/>
      <c r="AA36" s="137"/>
      <c r="AB36" s="137"/>
      <c r="AC36" s="137"/>
      <c r="AD36" s="137"/>
      <c r="AE36" s="137"/>
      <c r="AF36" s="343"/>
      <c r="AG36" s="326"/>
      <c r="AH36" s="125"/>
      <c r="AI36" s="319"/>
      <c r="AJ36" s="125"/>
      <c r="AK36" s="125"/>
      <c r="AL36" s="125"/>
      <c r="AM36" s="125"/>
      <c r="AN36" s="125"/>
      <c r="AO36" s="619" t="s">
        <v>54</v>
      </c>
      <c r="AP36" s="619"/>
      <c r="AQ36" s="623"/>
      <c r="AR36" s="628" t="str">
        <f>$I$15</f>
        <v>aa</v>
      </c>
      <c r="AS36" s="629"/>
      <c r="AT36" s="629"/>
      <c r="AU36" s="629"/>
      <c r="AV36" s="629"/>
      <c r="AW36" s="629"/>
      <c r="AX36" s="629"/>
      <c r="AY36" s="629"/>
      <c r="AZ36" s="629"/>
      <c r="BA36" s="629"/>
      <c r="BB36" s="629"/>
      <c r="BC36" s="630"/>
      <c r="BD36" s="125"/>
      <c r="BE36" s="125"/>
      <c r="BF36" s="125"/>
      <c r="BG36" s="319"/>
      <c r="BH36" s="319"/>
      <c r="BI36" s="319"/>
      <c r="BJ36" s="319"/>
      <c r="BK36" s="233"/>
      <c r="BL36" s="233"/>
      <c r="BM36" s="233"/>
      <c r="BN36" s="233"/>
      <c r="BO36" s="144"/>
      <c r="BP36" s="153" t="str">
        <f>$K$28</f>
        <v>bb</v>
      </c>
      <c r="BQ36" s="154">
        <v>4</v>
      </c>
      <c r="BR36" s="155"/>
      <c r="BS36" s="153" t="str">
        <f>$K$34</f>
        <v>ff</v>
      </c>
      <c r="BT36" s="154"/>
      <c r="BU36" s="155"/>
      <c r="BV36" s="153" t="str">
        <f>$K$28</f>
        <v>bb</v>
      </c>
      <c r="BW36" s="154"/>
      <c r="BX36" s="249"/>
      <c r="BY36" s="153" t="str">
        <f>$K$28</f>
        <v>bb</v>
      </c>
      <c r="BZ36" s="154"/>
      <c r="CA36" s="291"/>
      <c r="CB36" s="292" t="str">
        <f>$K$28</f>
        <v>bb</v>
      </c>
      <c r="CC36" s="293"/>
      <c r="CD36" s="288"/>
      <c r="CE36" s="292" t="str">
        <f>$K$43</f>
        <v>ll</v>
      </c>
      <c r="CF36" s="293"/>
      <c r="CG36" s="278"/>
      <c r="CH36" s="292" t="str">
        <f>$K$40</f>
        <v>jj</v>
      </c>
      <c r="CI36" s="293"/>
      <c r="CJ36" s="278"/>
      <c r="CK36" s="278"/>
      <c r="CL36" s="278"/>
      <c r="CM36" s="289"/>
    </row>
    <row r="37" spans="1:91" s="148" customFormat="1" ht="34.5" customHeight="1" thickBot="1" thickTop="1">
      <c r="A37" s="142"/>
      <c r="B37" s="137"/>
      <c r="C37" s="137"/>
      <c r="D37" s="137"/>
      <c r="E37" s="137"/>
      <c r="F37" s="137"/>
      <c r="G37" s="137"/>
      <c r="H37" s="137"/>
      <c r="I37" s="137"/>
      <c r="J37" s="279" t="s">
        <v>29</v>
      </c>
      <c r="K37" s="585" t="s">
        <v>30</v>
      </c>
      <c r="L37" s="586"/>
      <c r="M37" s="586"/>
      <c r="N37" s="586"/>
      <c r="O37" s="586"/>
      <c r="P37" s="586"/>
      <c r="Q37" s="586"/>
      <c r="R37" s="587"/>
      <c r="S37" s="587"/>
      <c r="T37" s="587"/>
      <c r="U37" s="587"/>
      <c r="V37" s="609"/>
      <c r="W37" s="137"/>
      <c r="X37" s="137"/>
      <c r="Y37" s="137"/>
      <c r="Z37" s="137"/>
      <c r="AA37" s="137"/>
      <c r="AB37" s="137"/>
      <c r="AC37" s="137"/>
      <c r="AD37" s="137"/>
      <c r="AE37" s="137"/>
      <c r="AF37" s="343"/>
      <c r="AG37" s="326"/>
      <c r="AH37" s="125"/>
      <c r="AI37" s="319"/>
      <c r="AJ37" s="125"/>
      <c r="AK37" s="125"/>
      <c r="AL37" s="125"/>
      <c r="AM37" s="125"/>
      <c r="AN37" s="125"/>
      <c r="AO37" s="619" t="s">
        <v>55</v>
      </c>
      <c r="AP37" s="619"/>
      <c r="AQ37" s="623"/>
      <c r="AR37" s="628" t="str">
        <f>$I$16</f>
        <v>cc</v>
      </c>
      <c r="AS37" s="629"/>
      <c r="AT37" s="629"/>
      <c r="AU37" s="629"/>
      <c r="AV37" s="629"/>
      <c r="AW37" s="629"/>
      <c r="AX37" s="629"/>
      <c r="AY37" s="629"/>
      <c r="AZ37" s="629"/>
      <c r="BA37" s="629"/>
      <c r="BB37" s="629"/>
      <c r="BC37" s="630"/>
      <c r="BD37" s="125"/>
      <c r="BE37" s="125"/>
      <c r="BF37" s="125"/>
      <c r="BG37" s="329"/>
      <c r="BH37" s="318"/>
      <c r="BI37" s="318"/>
      <c r="BJ37" s="318"/>
      <c r="BK37" s="137"/>
      <c r="BL37" s="137"/>
      <c r="BM37" s="137"/>
      <c r="BN37" s="137"/>
      <c r="BO37" s="137"/>
      <c r="BP37" s="181" t="str">
        <f>$K$31</f>
        <v>dd</v>
      </c>
      <c r="BQ37" s="182">
        <v>1</v>
      </c>
      <c r="BR37" s="155"/>
      <c r="BS37" s="262" t="str">
        <f>$K$39</f>
        <v>ii</v>
      </c>
      <c r="BT37" s="182"/>
      <c r="BU37" s="156"/>
      <c r="BV37" s="181" t="str">
        <f>$K$39</f>
        <v>ii</v>
      </c>
      <c r="BW37" s="182"/>
      <c r="BX37" s="249"/>
      <c r="BY37" s="252" t="str">
        <f>$K$43</f>
        <v>ll</v>
      </c>
      <c r="BZ37" s="182"/>
      <c r="CA37" s="291"/>
      <c r="CB37" s="321" t="str">
        <f>$K$33</f>
        <v>ee</v>
      </c>
      <c r="CC37" s="297"/>
      <c r="CD37" s="288"/>
      <c r="CE37" s="321" t="str">
        <f>$K$46</f>
        <v>nn</v>
      </c>
      <c r="CF37" s="297"/>
      <c r="CG37" s="278"/>
      <c r="CH37" s="321" t="str">
        <f>$K$46</f>
        <v>nn</v>
      </c>
      <c r="CI37" s="297"/>
      <c r="CJ37" s="278"/>
      <c r="CK37" s="278"/>
      <c r="CL37" s="278"/>
      <c r="CM37" s="289"/>
    </row>
    <row r="38" spans="1:91" s="148" customFormat="1" ht="34.5" customHeight="1" thickBot="1">
      <c r="A38" s="142"/>
      <c r="B38" s="137"/>
      <c r="C38" s="137"/>
      <c r="D38" s="137"/>
      <c r="E38" s="137"/>
      <c r="F38" s="137"/>
      <c r="G38" s="137"/>
      <c r="H38" s="137"/>
      <c r="I38" s="137"/>
      <c r="J38" s="133"/>
      <c r="K38" s="598" t="s">
        <v>21</v>
      </c>
      <c r="L38" s="636"/>
      <c r="M38" s="636"/>
      <c r="N38" s="636"/>
      <c r="O38" s="636"/>
      <c r="P38" s="636"/>
      <c r="Q38" s="636"/>
      <c r="R38" s="599"/>
      <c r="S38" s="599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319"/>
      <c r="AG38" s="319"/>
      <c r="AH38" s="319"/>
      <c r="AI38" s="319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319"/>
      <c r="BH38" s="319"/>
      <c r="BI38" s="319"/>
      <c r="BJ38" s="319"/>
      <c r="BK38" s="137"/>
      <c r="BL38" s="137"/>
      <c r="BM38" s="137"/>
      <c r="BN38" s="137"/>
      <c r="BO38" s="137"/>
      <c r="BP38" s="155"/>
      <c r="BQ38" s="155"/>
      <c r="BR38" s="155"/>
      <c r="BS38" s="155"/>
      <c r="BT38" s="155"/>
      <c r="BU38" s="155"/>
      <c r="BV38" s="155"/>
      <c r="BW38" s="155"/>
      <c r="BX38" s="272"/>
      <c r="BY38" s="272"/>
      <c r="BZ38" s="272"/>
      <c r="CA38" s="272"/>
      <c r="CB38" s="272"/>
      <c r="CC38" s="300"/>
      <c r="CD38" s="288"/>
      <c r="CE38" s="272"/>
      <c r="CF38" s="300"/>
      <c r="CG38" s="288"/>
      <c r="CH38" s="272"/>
      <c r="CI38" s="300"/>
      <c r="CJ38" s="288"/>
      <c r="CK38" s="288"/>
      <c r="CL38" s="288"/>
      <c r="CM38" s="289"/>
    </row>
    <row r="39" spans="1:91" s="148" customFormat="1" ht="34.5" customHeight="1" thickBot="1" thickTop="1">
      <c r="A39" s="142"/>
      <c r="B39" s="137"/>
      <c r="C39" s="137"/>
      <c r="D39" s="137"/>
      <c r="E39" s="137"/>
      <c r="F39" s="137"/>
      <c r="G39" s="137"/>
      <c r="H39" s="137"/>
      <c r="I39" s="137"/>
      <c r="J39" s="279" t="s">
        <v>56</v>
      </c>
      <c r="K39" s="585" t="s">
        <v>57</v>
      </c>
      <c r="L39" s="586"/>
      <c r="M39" s="586"/>
      <c r="N39" s="586"/>
      <c r="O39" s="586"/>
      <c r="P39" s="586"/>
      <c r="Q39" s="586"/>
      <c r="R39" s="587"/>
      <c r="S39" s="587"/>
      <c r="T39" s="587"/>
      <c r="U39" s="587"/>
      <c r="V39" s="609"/>
      <c r="W39" s="137"/>
      <c r="X39" s="137"/>
      <c r="Y39" s="137"/>
      <c r="Z39" s="137"/>
      <c r="AA39" s="137"/>
      <c r="AB39" s="137"/>
      <c r="AC39" s="137"/>
      <c r="AD39" s="137"/>
      <c r="AE39" s="137"/>
      <c r="AF39" s="343"/>
      <c r="AG39" s="326"/>
      <c r="AH39" s="125"/>
      <c r="AI39" s="319"/>
      <c r="AJ39" s="125"/>
      <c r="AK39" s="125"/>
      <c r="AL39" s="125"/>
      <c r="AM39" s="125"/>
      <c r="AN39" s="125"/>
      <c r="AO39" s="619" t="s">
        <v>58</v>
      </c>
      <c r="AP39" s="619"/>
      <c r="AQ39" s="623"/>
      <c r="AR39" s="628" t="str">
        <f>$I$17</f>
        <v>ee</v>
      </c>
      <c r="AS39" s="629"/>
      <c r="AT39" s="629"/>
      <c r="AU39" s="629"/>
      <c r="AV39" s="629"/>
      <c r="AW39" s="629"/>
      <c r="AX39" s="629"/>
      <c r="AY39" s="629"/>
      <c r="AZ39" s="629"/>
      <c r="BA39" s="629"/>
      <c r="BB39" s="629"/>
      <c r="BC39" s="630"/>
      <c r="BD39" s="125"/>
      <c r="BE39" s="125"/>
      <c r="BF39" s="125"/>
      <c r="BG39" s="329"/>
      <c r="BH39" s="318"/>
      <c r="BI39" s="318"/>
      <c r="BJ39" s="318"/>
      <c r="BK39" s="237"/>
      <c r="BL39" s="137"/>
      <c r="BM39" s="137"/>
      <c r="BN39" s="137"/>
      <c r="BO39" s="137"/>
      <c r="BP39" s="153" t="str">
        <f>$K$33</f>
        <v>ee</v>
      </c>
      <c r="BQ39" s="154"/>
      <c r="BR39" s="236"/>
      <c r="BS39" s="153" t="str">
        <f>$K$37</f>
        <v>hh</v>
      </c>
      <c r="BT39" s="154"/>
      <c r="BU39" s="236"/>
      <c r="BV39" s="153" t="str">
        <f>$K$30</f>
        <v>cc</v>
      </c>
      <c r="BW39" s="154"/>
      <c r="BX39" s="249"/>
      <c r="BY39" s="153" t="str">
        <f>$K$33</f>
        <v>ee</v>
      </c>
      <c r="BZ39" s="154"/>
      <c r="CA39" s="291"/>
      <c r="CB39" s="292" t="str">
        <f>$K$30</f>
        <v>cc</v>
      </c>
      <c r="CC39" s="293"/>
      <c r="CD39" s="288"/>
      <c r="CE39" s="292" t="str">
        <f>$K$42</f>
        <v>kk</v>
      </c>
      <c r="CF39" s="293"/>
      <c r="CG39" s="288"/>
      <c r="CH39" s="292" t="str">
        <f>$K$39</f>
        <v>ii</v>
      </c>
      <c r="CI39" s="293"/>
      <c r="CJ39" s="288"/>
      <c r="CK39" s="288"/>
      <c r="CL39" s="288"/>
      <c r="CM39" s="289"/>
    </row>
    <row r="40" spans="1:91" s="148" customFormat="1" ht="34.5" customHeight="1" thickBot="1" thickTop="1">
      <c r="A40" s="142"/>
      <c r="B40" s="137"/>
      <c r="C40" s="137"/>
      <c r="D40" s="137"/>
      <c r="E40" s="137"/>
      <c r="F40" s="137"/>
      <c r="G40" s="137"/>
      <c r="H40" s="137"/>
      <c r="I40" s="137"/>
      <c r="J40" s="279" t="s">
        <v>59</v>
      </c>
      <c r="K40" s="589" t="s">
        <v>60</v>
      </c>
      <c r="L40" s="590"/>
      <c r="M40" s="590"/>
      <c r="N40" s="590"/>
      <c r="O40" s="590"/>
      <c r="P40" s="590"/>
      <c r="Q40" s="590"/>
      <c r="R40" s="587"/>
      <c r="S40" s="587"/>
      <c r="T40" s="587"/>
      <c r="U40" s="587"/>
      <c r="V40" s="609"/>
      <c r="W40" s="137"/>
      <c r="X40" s="137"/>
      <c r="Y40" s="137"/>
      <c r="Z40" s="137"/>
      <c r="AA40" s="137"/>
      <c r="AB40" s="137"/>
      <c r="AC40" s="137"/>
      <c r="AD40" s="137"/>
      <c r="AE40" s="137"/>
      <c r="AF40" s="343"/>
      <c r="AG40" s="326"/>
      <c r="AH40" s="125"/>
      <c r="AI40" s="319"/>
      <c r="AJ40" s="125"/>
      <c r="AK40" s="125"/>
      <c r="AL40" s="125"/>
      <c r="AM40" s="125"/>
      <c r="AN40" s="125"/>
      <c r="AO40" s="619" t="s">
        <v>61</v>
      </c>
      <c r="AP40" s="619"/>
      <c r="AQ40" s="623"/>
      <c r="AR40" s="628" t="str">
        <f>$I$18</f>
        <v>ff</v>
      </c>
      <c r="AS40" s="629"/>
      <c r="AT40" s="629"/>
      <c r="AU40" s="629"/>
      <c r="AV40" s="629"/>
      <c r="AW40" s="629"/>
      <c r="AX40" s="629"/>
      <c r="AY40" s="629"/>
      <c r="AZ40" s="629"/>
      <c r="BA40" s="629"/>
      <c r="BB40" s="629"/>
      <c r="BC40" s="630"/>
      <c r="BD40" s="125"/>
      <c r="BE40" s="125"/>
      <c r="BF40" s="125"/>
      <c r="BG40" s="319"/>
      <c r="BH40" s="319"/>
      <c r="BI40" s="319"/>
      <c r="BJ40" s="319"/>
      <c r="BK40" s="237"/>
      <c r="BL40" s="137"/>
      <c r="BM40" s="137"/>
      <c r="BN40" s="137"/>
      <c r="BO40" s="137"/>
      <c r="BP40" s="181" t="str">
        <f>$K$36</f>
        <v>gg</v>
      </c>
      <c r="BQ40" s="182"/>
      <c r="BR40" s="155"/>
      <c r="BS40" s="181" t="str">
        <f>$K$48</f>
        <v>oo</v>
      </c>
      <c r="BT40" s="182"/>
      <c r="BU40" s="156"/>
      <c r="BV40" s="181" t="str">
        <f>$K$45</f>
        <v>mm</v>
      </c>
      <c r="BW40" s="182"/>
      <c r="BX40" s="249"/>
      <c r="BY40" s="262" t="str">
        <f>$K$37</f>
        <v>hh</v>
      </c>
      <c r="BZ40" s="182"/>
      <c r="CA40" s="291"/>
      <c r="CB40" s="296" t="str">
        <f>$K$36</f>
        <v>gg</v>
      </c>
      <c r="CC40" s="297"/>
      <c r="CD40" s="288"/>
      <c r="CE40" s="296" t="str">
        <f>$K$49</f>
        <v>pp</v>
      </c>
      <c r="CF40" s="297"/>
      <c r="CG40" s="288"/>
      <c r="CH40" s="296" t="str">
        <f>$K$48</f>
        <v>oo</v>
      </c>
      <c r="CI40" s="297"/>
      <c r="CJ40" s="288"/>
      <c r="CK40" s="288"/>
      <c r="CL40" s="288"/>
      <c r="CM40" s="289"/>
    </row>
    <row r="41" spans="1:91" s="148" customFormat="1" ht="34.5" customHeight="1" thickBot="1">
      <c r="A41" s="142"/>
      <c r="B41" s="137"/>
      <c r="C41" s="137"/>
      <c r="D41" s="137"/>
      <c r="E41" s="137"/>
      <c r="F41" s="137"/>
      <c r="G41" s="137"/>
      <c r="H41" s="137"/>
      <c r="I41" s="137"/>
      <c r="J41" s="133"/>
      <c r="K41" s="610" t="s">
        <v>11</v>
      </c>
      <c r="L41" s="611"/>
      <c r="M41" s="611"/>
      <c r="N41" s="611"/>
      <c r="O41" s="611"/>
      <c r="P41" s="611"/>
      <c r="Q41" s="611"/>
      <c r="R41" s="599"/>
      <c r="S41" s="599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318"/>
      <c r="AG41" s="329"/>
      <c r="AH41" s="329"/>
      <c r="AI41" s="319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329"/>
      <c r="BH41" s="318"/>
      <c r="BI41" s="318"/>
      <c r="BJ41" s="318"/>
      <c r="BK41" s="238"/>
      <c r="BL41" s="137"/>
      <c r="BM41" s="137"/>
      <c r="BN41" s="137"/>
      <c r="BO41" s="137"/>
      <c r="BP41" s="155"/>
      <c r="BQ41" s="155"/>
      <c r="BR41" s="155"/>
      <c r="BS41" s="155"/>
      <c r="BT41" s="155"/>
      <c r="BU41" s="155"/>
      <c r="BV41" s="155"/>
      <c r="BW41" s="155"/>
      <c r="BX41" s="272"/>
      <c r="BY41" s="272"/>
      <c r="BZ41" s="272"/>
      <c r="CA41" s="272"/>
      <c r="CB41" s="272"/>
      <c r="CC41" s="300"/>
      <c r="CD41" s="288"/>
      <c r="CE41" s="272"/>
      <c r="CF41" s="300"/>
      <c r="CG41" s="288"/>
      <c r="CH41" s="272"/>
      <c r="CI41" s="300"/>
      <c r="CJ41" s="288"/>
      <c r="CK41" s="288"/>
      <c r="CL41" s="288"/>
      <c r="CM41" s="289"/>
    </row>
    <row r="42" spans="1:91" s="148" customFormat="1" ht="34.5" customHeight="1" thickBot="1" thickTop="1">
      <c r="A42" s="142"/>
      <c r="B42" s="137"/>
      <c r="C42" s="137"/>
      <c r="D42" s="137"/>
      <c r="E42" s="137"/>
      <c r="F42" s="137"/>
      <c r="G42" s="137"/>
      <c r="H42" s="137"/>
      <c r="I42" s="137"/>
      <c r="J42" s="279" t="s">
        <v>62</v>
      </c>
      <c r="K42" s="589" t="s">
        <v>63</v>
      </c>
      <c r="L42" s="590"/>
      <c r="M42" s="590"/>
      <c r="N42" s="590"/>
      <c r="O42" s="590"/>
      <c r="P42" s="590"/>
      <c r="Q42" s="590"/>
      <c r="R42" s="587"/>
      <c r="S42" s="587"/>
      <c r="T42" s="587"/>
      <c r="U42" s="587"/>
      <c r="V42" s="609"/>
      <c r="W42" s="137"/>
      <c r="X42" s="137"/>
      <c r="Y42" s="137"/>
      <c r="Z42" s="137"/>
      <c r="AA42" s="137"/>
      <c r="AB42" s="137"/>
      <c r="AC42" s="137"/>
      <c r="AD42" s="137"/>
      <c r="AE42" s="137"/>
      <c r="AF42" s="343"/>
      <c r="AG42" s="326"/>
      <c r="AH42" s="125"/>
      <c r="AI42" s="319"/>
      <c r="AJ42" s="125"/>
      <c r="AK42" s="125"/>
      <c r="AL42" s="125"/>
      <c r="AM42" s="125"/>
      <c r="AN42" s="125"/>
      <c r="AO42" s="619" t="s">
        <v>64</v>
      </c>
      <c r="AP42" s="620"/>
      <c r="AQ42" s="622"/>
      <c r="AR42" s="628" t="str">
        <f>$I$19</f>
        <v>ii</v>
      </c>
      <c r="AS42" s="629"/>
      <c r="AT42" s="629"/>
      <c r="AU42" s="629"/>
      <c r="AV42" s="629"/>
      <c r="AW42" s="629"/>
      <c r="AX42" s="629"/>
      <c r="AY42" s="629"/>
      <c r="AZ42" s="629"/>
      <c r="BA42" s="629"/>
      <c r="BB42" s="629"/>
      <c r="BC42" s="630"/>
      <c r="BD42" s="125"/>
      <c r="BE42" s="125"/>
      <c r="BF42" s="125"/>
      <c r="BG42" s="319"/>
      <c r="BH42" s="319"/>
      <c r="BI42" s="319"/>
      <c r="BJ42" s="319"/>
      <c r="BK42" s="237"/>
      <c r="BL42" s="137"/>
      <c r="BM42" s="137"/>
      <c r="BN42" s="137"/>
      <c r="BO42" s="137"/>
      <c r="BP42" s="153" t="str">
        <f>$K$34</f>
        <v>ff</v>
      </c>
      <c r="BQ42" s="154"/>
      <c r="BR42" s="155"/>
      <c r="BS42" s="153" t="str">
        <f>$K$27</f>
        <v>aa</v>
      </c>
      <c r="BT42" s="154"/>
      <c r="BU42" s="155"/>
      <c r="BV42" s="153" t="str">
        <f>$K$33</f>
        <v>ee</v>
      </c>
      <c r="BW42" s="154"/>
      <c r="BX42" s="249"/>
      <c r="BY42" s="153" t="str">
        <f>$K$27</f>
        <v>aa</v>
      </c>
      <c r="BZ42" s="154"/>
      <c r="CA42" s="291"/>
      <c r="CB42" s="292" t="str">
        <f>$K$31</f>
        <v>dd</v>
      </c>
      <c r="CC42" s="293"/>
      <c r="CD42" s="288"/>
      <c r="CE42" s="292" t="str">
        <f>$K$39</f>
        <v>ii</v>
      </c>
      <c r="CF42" s="293"/>
      <c r="CG42" s="288"/>
      <c r="CH42" s="292" t="str">
        <f>$K$30</f>
        <v>cc</v>
      </c>
      <c r="CI42" s="293"/>
      <c r="CJ42" s="288"/>
      <c r="CK42" s="288"/>
      <c r="CL42" s="288"/>
      <c r="CM42" s="289"/>
    </row>
    <row r="43" spans="1:91" s="148" customFormat="1" ht="34.5" customHeight="1" thickBot="1" thickTop="1">
      <c r="A43" s="142"/>
      <c r="B43" s="137"/>
      <c r="C43" s="137"/>
      <c r="D43" s="137"/>
      <c r="E43" s="137"/>
      <c r="F43" s="137"/>
      <c r="G43" s="137"/>
      <c r="H43" s="137"/>
      <c r="I43" s="137"/>
      <c r="J43" s="279" t="s">
        <v>65</v>
      </c>
      <c r="K43" s="585" t="s">
        <v>66</v>
      </c>
      <c r="L43" s="586"/>
      <c r="M43" s="586"/>
      <c r="N43" s="586"/>
      <c r="O43" s="586"/>
      <c r="P43" s="586"/>
      <c r="Q43" s="586"/>
      <c r="R43" s="587"/>
      <c r="S43" s="587"/>
      <c r="T43" s="587"/>
      <c r="U43" s="587"/>
      <c r="V43" s="609"/>
      <c r="W43" s="278"/>
      <c r="X43" s="278"/>
      <c r="Y43" s="278"/>
      <c r="Z43" s="278"/>
      <c r="AA43" s="278"/>
      <c r="AB43" s="278"/>
      <c r="AC43" s="278"/>
      <c r="AD43" s="278"/>
      <c r="AE43" s="278"/>
      <c r="AF43" s="343"/>
      <c r="AG43" s="326"/>
      <c r="AH43" s="125"/>
      <c r="AI43" s="319"/>
      <c r="AJ43" s="125"/>
      <c r="AK43" s="125"/>
      <c r="AL43" s="125"/>
      <c r="AM43" s="125"/>
      <c r="AN43" s="125"/>
      <c r="AO43" s="619" t="s">
        <v>67</v>
      </c>
      <c r="AP43" s="620"/>
      <c r="AQ43" s="622"/>
      <c r="AR43" s="628" t="str">
        <f>$I$20</f>
        <v>dd</v>
      </c>
      <c r="AS43" s="629"/>
      <c r="AT43" s="629"/>
      <c r="AU43" s="629"/>
      <c r="AV43" s="629"/>
      <c r="AW43" s="629"/>
      <c r="AX43" s="629"/>
      <c r="AY43" s="629"/>
      <c r="AZ43" s="629"/>
      <c r="BA43" s="629"/>
      <c r="BB43" s="629"/>
      <c r="BC43" s="630"/>
      <c r="BD43" s="125"/>
      <c r="BE43" s="125"/>
      <c r="BF43" s="125"/>
      <c r="BG43" s="329"/>
      <c r="BH43" s="318"/>
      <c r="BI43" s="318"/>
      <c r="BJ43" s="318"/>
      <c r="BK43" s="278"/>
      <c r="BL43" s="137"/>
      <c r="BM43" s="137"/>
      <c r="BN43" s="137"/>
      <c r="BO43" s="137"/>
      <c r="BP43" s="181" t="str">
        <f>$K$37</f>
        <v>hh</v>
      </c>
      <c r="BQ43" s="182"/>
      <c r="BR43" s="155"/>
      <c r="BS43" s="262" t="str">
        <f>$K$46</f>
        <v>nn</v>
      </c>
      <c r="BT43" s="182"/>
      <c r="BU43" s="156"/>
      <c r="BV43" s="181" t="str">
        <f>$K$46</f>
        <v>nn</v>
      </c>
      <c r="BW43" s="182"/>
      <c r="BX43" s="249"/>
      <c r="BY43" s="252" t="str">
        <f>$K$42</f>
        <v>kk</v>
      </c>
      <c r="BZ43" s="182"/>
      <c r="CA43" s="291"/>
      <c r="CB43" s="296" t="str">
        <f>$K$37</f>
        <v>hh</v>
      </c>
      <c r="CC43" s="297"/>
      <c r="CD43" s="288"/>
      <c r="CE43" s="296" t="str">
        <f>$K$45</f>
        <v>mm</v>
      </c>
      <c r="CF43" s="297"/>
      <c r="CG43" s="288"/>
      <c r="CH43" s="296" t="str">
        <f>$K$42</f>
        <v>kk</v>
      </c>
      <c r="CI43" s="297"/>
      <c r="CJ43" s="288"/>
      <c r="CK43" s="288"/>
      <c r="CL43" s="288"/>
      <c r="CM43" s="289"/>
    </row>
    <row r="44" spans="1:91" s="148" customFormat="1" ht="34.5" customHeight="1" thickBot="1">
      <c r="A44" s="142"/>
      <c r="B44" s="137"/>
      <c r="C44" s="137"/>
      <c r="D44" s="137"/>
      <c r="E44" s="137"/>
      <c r="F44" s="137"/>
      <c r="G44" s="137"/>
      <c r="H44" s="137"/>
      <c r="I44" s="137"/>
      <c r="J44" s="279"/>
      <c r="K44" s="598" t="s">
        <v>30</v>
      </c>
      <c r="L44" s="636"/>
      <c r="M44" s="636"/>
      <c r="N44" s="636"/>
      <c r="O44" s="636"/>
      <c r="P44" s="636"/>
      <c r="Q44" s="636"/>
      <c r="R44" s="599"/>
      <c r="S44" s="599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319"/>
      <c r="AG44" s="319"/>
      <c r="AH44" s="319"/>
      <c r="AI44" s="319"/>
      <c r="AJ44" s="125"/>
      <c r="AK44" s="125"/>
      <c r="AL44" s="125"/>
      <c r="AM44" s="125"/>
      <c r="AN44" s="125"/>
      <c r="AO44" s="319"/>
      <c r="AP44" s="319"/>
      <c r="AQ44" s="319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319"/>
      <c r="BH44" s="319"/>
      <c r="BI44" s="319"/>
      <c r="BJ44" s="319"/>
      <c r="BK44" s="278"/>
      <c r="BL44" s="137"/>
      <c r="BM44" s="137"/>
      <c r="BN44" s="137"/>
      <c r="BO44" s="137"/>
      <c r="BP44" s="146"/>
      <c r="BQ44" s="146"/>
      <c r="BR44" s="155"/>
      <c r="BS44" s="155"/>
      <c r="BT44" s="155"/>
      <c r="BU44" s="155"/>
      <c r="BV44" s="155"/>
      <c r="BW44" s="155"/>
      <c r="BX44" s="271"/>
      <c r="BY44" s="271"/>
      <c r="BZ44" s="271"/>
      <c r="CA44" s="271"/>
      <c r="CB44" s="271"/>
      <c r="CC44" s="300"/>
      <c r="CD44" s="288"/>
      <c r="CE44" s="271"/>
      <c r="CF44" s="300"/>
      <c r="CG44" s="288"/>
      <c r="CH44" s="271"/>
      <c r="CI44" s="300"/>
      <c r="CJ44" s="288"/>
      <c r="CK44" s="288"/>
      <c r="CL44" s="288"/>
      <c r="CM44" s="289"/>
    </row>
    <row r="45" spans="1:91" s="148" customFormat="1" ht="34.5" customHeight="1" thickBot="1" thickTop="1">
      <c r="A45" s="142"/>
      <c r="B45" s="137"/>
      <c r="C45" s="137"/>
      <c r="D45" s="137"/>
      <c r="E45" s="137"/>
      <c r="F45" s="137"/>
      <c r="G45" s="137"/>
      <c r="H45" s="137"/>
      <c r="I45" s="137"/>
      <c r="J45" s="279" t="s">
        <v>70</v>
      </c>
      <c r="K45" s="624" t="s">
        <v>83</v>
      </c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609"/>
      <c r="W45" s="278"/>
      <c r="X45" s="278"/>
      <c r="Y45" s="278"/>
      <c r="Z45" s="278"/>
      <c r="AA45" s="278"/>
      <c r="AB45" s="278"/>
      <c r="AC45" s="278"/>
      <c r="AD45" s="278"/>
      <c r="AE45" s="278"/>
      <c r="AF45" s="343"/>
      <c r="AG45" s="326"/>
      <c r="AH45" s="125"/>
      <c r="AI45" s="319"/>
      <c r="AJ45" s="125"/>
      <c r="AK45" s="125"/>
      <c r="AL45" s="125"/>
      <c r="AM45" s="125"/>
      <c r="AN45" s="125"/>
      <c r="AO45" s="619" t="s">
        <v>74</v>
      </c>
      <c r="AP45" s="620"/>
      <c r="AQ45" s="622"/>
      <c r="AR45" s="628" t="str">
        <f>$I$21</f>
        <v>nn</v>
      </c>
      <c r="AS45" s="629"/>
      <c r="AT45" s="629"/>
      <c r="AU45" s="629"/>
      <c r="AV45" s="629"/>
      <c r="AW45" s="629"/>
      <c r="AX45" s="629"/>
      <c r="AY45" s="629"/>
      <c r="AZ45" s="629"/>
      <c r="BA45" s="629"/>
      <c r="BB45" s="629"/>
      <c r="BC45" s="630"/>
      <c r="BD45" s="125"/>
      <c r="BE45" s="125"/>
      <c r="BF45" s="125"/>
      <c r="BG45" s="338"/>
      <c r="BH45" s="338"/>
      <c r="BI45" s="338"/>
      <c r="BJ45" s="338"/>
      <c r="BK45" s="278"/>
      <c r="BL45" s="137"/>
      <c r="BM45" s="137"/>
      <c r="BN45" s="137"/>
      <c r="BO45" s="137"/>
      <c r="BP45" s="153" t="str">
        <f>$K$39</f>
        <v>ii</v>
      </c>
      <c r="BQ45" s="154"/>
      <c r="BR45" s="236"/>
      <c r="BS45" s="153" t="str">
        <f>$K$28</f>
        <v>bb</v>
      </c>
      <c r="BT45" s="154"/>
      <c r="BU45" s="236"/>
      <c r="BV45" s="153" t="str">
        <f>$K$31</f>
        <v>dd</v>
      </c>
      <c r="BW45" s="154"/>
      <c r="BX45" s="249"/>
      <c r="BY45" s="153" t="str">
        <f>$K$30</f>
        <v>cc</v>
      </c>
      <c r="BZ45" s="154"/>
      <c r="CA45" s="291"/>
      <c r="CB45" s="292" t="str">
        <f>$K$39</f>
        <v>ii</v>
      </c>
      <c r="CC45" s="293"/>
      <c r="CD45" s="288"/>
      <c r="CE45" s="292" t="str">
        <f>$K$36</f>
        <v>gg</v>
      </c>
      <c r="CF45" s="293"/>
      <c r="CG45" s="288"/>
      <c r="CH45" s="292" t="str">
        <f>$K$31</f>
        <v>dd</v>
      </c>
      <c r="CI45" s="293"/>
      <c r="CJ45" s="288"/>
      <c r="CK45" s="288"/>
      <c r="CL45" s="288"/>
      <c r="CM45" s="289"/>
    </row>
    <row r="46" spans="1:91" s="148" customFormat="1" ht="34.5" customHeight="1" thickBot="1" thickTop="1">
      <c r="A46" s="142"/>
      <c r="B46" s="137"/>
      <c r="C46" s="137"/>
      <c r="D46" s="137"/>
      <c r="E46" s="137"/>
      <c r="F46" s="137"/>
      <c r="G46" s="137"/>
      <c r="H46" s="137"/>
      <c r="I46" s="137"/>
      <c r="J46" s="279" t="s">
        <v>71</v>
      </c>
      <c r="K46" s="625" t="s">
        <v>84</v>
      </c>
      <c r="L46" s="626"/>
      <c r="M46" s="626"/>
      <c r="N46" s="626"/>
      <c r="O46" s="626"/>
      <c r="P46" s="626"/>
      <c r="Q46" s="626"/>
      <c r="R46" s="626"/>
      <c r="S46" s="626"/>
      <c r="T46" s="626"/>
      <c r="U46" s="626"/>
      <c r="V46" s="627"/>
      <c r="W46" s="278"/>
      <c r="X46" s="278"/>
      <c r="Y46" s="278"/>
      <c r="Z46" s="278"/>
      <c r="AA46" s="278"/>
      <c r="AB46" s="278"/>
      <c r="AC46" s="278"/>
      <c r="AD46" s="278"/>
      <c r="AE46" s="278"/>
      <c r="AF46" s="343"/>
      <c r="AG46" s="326"/>
      <c r="AH46" s="125"/>
      <c r="AI46" s="319"/>
      <c r="AJ46" s="125"/>
      <c r="AK46" s="125"/>
      <c r="AL46" s="125"/>
      <c r="AM46" s="125"/>
      <c r="AN46" s="125"/>
      <c r="AO46" s="619" t="s">
        <v>75</v>
      </c>
      <c r="AP46" s="620"/>
      <c r="AQ46" s="622"/>
      <c r="AR46" s="628" t="str">
        <f>$I$22</f>
        <v>pp</v>
      </c>
      <c r="AS46" s="629"/>
      <c r="AT46" s="629"/>
      <c r="AU46" s="629"/>
      <c r="AV46" s="629"/>
      <c r="AW46" s="629"/>
      <c r="AX46" s="629"/>
      <c r="AY46" s="629"/>
      <c r="AZ46" s="629"/>
      <c r="BA46" s="629"/>
      <c r="BB46" s="629"/>
      <c r="BC46" s="630"/>
      <c r="BD46" s="125"/>
      <c r="BE46" s="125"/>
      <c r="BF46" s="125"/>
      <c r="BG46" s="338"/>
      <c r="BH46" s="338"/>
      <c r="BI46" s="338"/>
      <c r="BJ46" s="338"/>
      <c r="BK46" s="278"/>
      <c r="BL46" s="137"/>
      <c r="BM46" s="137"/>
      <c r="BN46" s="137"/>
      <c r="BO46" s="137"/>
      <c r="BP46" s="181" t="str">
        <f>$K$42</f>
        <v>kk</v>
      </c>
      <c r="BQ46" s="182"/>
      <c r="BR46" s="155"/>
      <c r="BS46" s="181" t="str">
        <f>$K$45</f>
        <v>mm</v>
      </c>
      <c r="BT46" s="182"/>
      <c r="BU46" s="156"/>
      <c r="BV46" s="181" t="str">
        <f>$K$40</f>
        <v>jj</v>
      </c>
      <c r="BW46" s="182"/>
      <c r="BX46" s="249"/>
      <c r="BY46" s="262" t="str">
        <f>$K$49</f>
        <v>pp</v>
      </c>
      <c r="BZ46" s="182"/>
      <c r="CA46" s="291"/>
      <c r="CB46" s="296" t="str">
        <f>$K$43</f>
        <v>ll</v>
      </c>
      <c r="CC46" s="297"/>
      <c r="CD46" s="288"/>
      <c r="CE46" s="296" t="str">
        <f>$K$40</f>
        <v>jj</v>
      </c>
      <c r="CF46" s="297"/>
      <c r="CG46" s="288"/>
      <c r="CH46" s="296" t="str">
        <f>$K$33</f>
        <v>ee</v>
      </c>
      <c r="CI46" s="297"/>
      <c r="CJ46" s="288"/>
      <c r="CK46" s="288"/>
      <c r="CL46" s="288"/>
      <c r="CM46" s="289"/>
    </row>
    <row r="47" spans="1:91" s="148" customFormat="1" ht="34.5" customHeight="1" thickBot="1">
      <c r="A47" s="142"/>
      <c r="B47" s="137"/>
      <c r="C47" s="137"/>
      <c r="D47" s="137"/>
      <c r="E47" s="137"/>
      <c r="F47" s="137"/>
      <c r="G47" s="137"/>
      <c r="H47" s="137"/>
      <c r="I47" s="137"/>
      <c r="J47" s="133"/>
      <c r="K47" s="339"/>
      <c r="L47" s="277"/>
      <c r="M47" s="277"/>
      <c r="N47" s="277"/>
      <c r="O47" s="277"/>
      <c r="P47" s="277"/>
      <c r="Q47" s="277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338"/>
      <c r="AG47" s="338"/>
      <c r="AH47" s="338"/>
      <c r="AI47" s="591"/>
      <c r="AJ47" s="592"/>
      <c r="AK47" s="592"/>
      <c r="AL47" s="592"/>
      <c r="AM47" s="592"/>
      <c r="AN47" s="592"/>
      <c r="AO47" s="592"/>
      <c r="AP47" s="592"/>
      <c r="AQ47" s="592"/>
      <c r="AR47" s="592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92"/>
      <c r="BF47" s="592"/>
      <c r="BG47" s="338"/>
      <c r="BH47" s="338"/>
      <c r="BI47" s="338"/>
      <c r="BJ47" s="338"/>
      <c r="BK47" s="278"/>
      <c r="BL47" s="137"/>
      <c r="BM47" s="137"/>
      <c r="BN47" s="137"/>
      <c r="BO47" s="137"/>
      <c r="BP47" s="155"/>
      <c r="BQ47" s="155"/>
      <c r="BR47" s="155"/>
      <c r="BS47" s="155"/>
      <c r="BT47" s="155"/>
      <c r="BU47" s="155"/>
      <c r="BV47" s="155"/>
      <c r="BW47" s="155"/>
      <c r="BX47" s="272"/>
      <c r="BY47" s="272"/>
      <c r="BZ47" s="272"/>
      <c r="CA47" s="272"/>
      <c r="CB47" s="272"/>
      <c r="CC47" s="300"/>
      <c r="CD47" s="288"/>
      <c r="CE47" s="272"/>
      <c r="CF47" s="300"/>
      <c r="CG47" s="288"/>
      <c r="CH47" s="272"/>
      <c r="CI47" s="300"/>
      <c r="CJ47" s="288"/>
      <c r="CK47" s="288"/>
      <c r="CL47" s="288"/>
      <c r="CM47" s="289"/>
    </row>
    <row r="48" spans="1:91" s="148" customFormat="1" ht="34.5" customHeight="1" thickBot="1" thickTop="1">
      <c r="A48" s="142"/>
      <c r="B48" s="137"/>
      <c r="C48" s="137"/>
      <c r="D48" s="137"/>
      <c r="E48" s="137"/>
      <c r="F48" s="137"/>
      <c r="G48" s="137"/>
      <c r="H48" s="137"/>
      <c r="I48" s="137"/>
      <c r="J48" s="279" t="s">
        <v>72</v>
      </c>
      <c r="K48" s="637" t="s">
        <v>85</v>
      </c>
      <c r="L48" s="638"/>
      <c r="M48" s="638"/>
      <c r="N48" s="638"/>
      <c r="O48" s="638"/>
      <c r="P48" s="638"/>
      <c r="Q48" s="638"/>
      <c r="R48" s="638"/>
      <c r="S48" s="638"/>
      <c r="T48" s="638"/>
      <c r="U48" s="638"/>
      <c r="V48" s="639"/>
      <c r="W48" s="278"/>
      <c r="X48" s="278"/>
      <c r="Y48" s="278"/>
      <c r="Z48" s="278"/>
      <c r="AA48" s="278"/>
      <c r="AB48" s="278"/>
      <c r="AC48" s="278"/>
      <c r="AD48" s="278"/>
      <c r="AE48" s="278"/>
      <c r="AF48" s="338"/>
      <c r="AG48" s="338"/>
      <c r="AH48" s="338"/>
      <c r="AI48" s="319"/>
      <c r="AJ48" s="125"/>
      <c r="AK48" s="125"/>
      <c r="AL48" s="125"/>
      <c r="AM48" s="125"/>
      <c r="AN48" s="125"/>
      <c r="AO48" s="619" t="s">
        <v>76</v>
      </c>
      <c r="AP48" s="620"/>
      <c r="AQ48" s="622"/>
      <c r="AR48" s="628" t="str">
        <f>$I$23</f>
        <v>hh</v>
      </c>
      <c r="AS48" s="629"/>
      <c r="AT48" s="629"/>
      <c r="AU48" s="629"/>
      <c r="AV48" s="629"/>
      <c r="AW48" s="629"/>
      <c r="AX48" s="629"/>
      <c r="AY48" s="629"/>
      <c r="AZ48" s="629"/>
      <c r="BA48" s="629"/>
      <c r="BB48" s="629"/>
      <c r="BC48" s="630"/>
      <c r="BD48" s="125"/>
      <c r="BE48" s="125"/>
      <c r="BF48" s="125"/>
      <c r="BG48" s="338"/>
      <c r="BH48" s="338"/>
      <c r="BI48" s="338"/>
      <c r="BJ48" s="338"/>
      <c r="BK48" s="278"/>
      <c r="BL48" s="137"/>
      <c r="BM48" s="137"/>
      <c r="BN48" s="137"/>
      <c r="BO48" s="137"/>
      <c r="BP48" s="153" t="str">
        <f>$K$40</f>
        <v>jj</v>
      </c>
      <c r="BQ48" s="154"/>
      <c r="BR48" s="155"/>
      <c r="BS48" s="153" t="str">
        <f>$K$30</f>
        <v>cc</v>
      </c>
      <c r="BT48" s="154"/>
      <c r="BU48" s="155"/>
      <c r="BV48" s="153" t="str">
        <f>$K$34</f>
        <v>ff</v>
      </c>
      <c r="BW48" s="154"/>
      <c r="BX48" s="249"/>
      <c r="BY48" s="153" t="str">
        <f>$K$31</f>
        <v>dd</v>
      </c>
      <c r="BZ48" s="154"/>
      <c r="CA48" s="291"/>
      <c r="CB48" s="292" t="str">
        <f>$K$40</f>
        <v>jj</v>
      </c>
      <c r="CC48" s="293"/>
      <c r="CD48" s="288"/>
      <c r="CE48" s="292" t="str">
        <f>$K$30</f>
        <v>cc</v>
      </c>
      <c r="CF48" s="293"/>
      <c r="CG48" s="288"/>
      <c r="CH48" s="292" t="str">
        <f>$K$27</f>
        <v>aa</v>
      </c>
      <c r="CI48" s="293"/>
      <c r="CJ48" s="288"/>
      <c r="CK48" s="288"/>
      <c r="CL48" s="288"/>
      <c r="CM48" s="289"/>
    </row>
    <row r="49" spans="1:91" s="148" customFormat="1" ht="34.5" customHeight="1" thickBot="1" thickTop="1">
      <c r="A49" s="142"/>
      <c r="B49" s="137"/>
      <c r="C49" s="137"/>
      <c r="D49" s="137"/>
      <c r="E49" s="137"/>
      <c r="F49" s="137"/>
      <c r="G49" s="137"/>
      <c r="H49" s="137"/>
      <c r="I49" s="137"/>
      <c r="J49" s="279" t="s">
        <v>73</v>
      </c>
      <c r="K49" s="625" t="s">
        <v>86</v>
      </c>
      <c r="L49" s="640"/>
      <c r="M49" s="640"/>
      <c r="N49" s="640"/>
      <c r="O49" s="640"/>
      <c r="P49" s="640"/>
      <c r="Q49" s="640"/>
      <c r="R49" s="640"/>
      <c r="S49" s="640"/>
      <c r="T49" s="640"/>
      <c r="U49" s="640"/>
      <c r="V49" s="641"/>
      <c r="W49" s="278"/>
      <c r="X49" s="278"/>
      <c r="Y49" s="278"/>
      <c r="Z49" s="278"/>
      <c r="AA49" s="278"/>
      <c r="AB49" s="278"/>
      <c r="AC49" s="278"/>
      <c r="AD49" s="278"/>
      <c r="AE49" s="278"/>
      <c r="AF49" s="338"/>
      <c r="AG49" s="338"/>
      <c r="AH49" s="338"/>
      <c r="AI49" s="342"/>
      <c r="AJ49" s="342"/>
      <c r="AK49" s="342"/>
      <c r="AL49" s="342"/>
      <c r="AM49" s="342"/>
      <c r="AN49" s="342"/>
      <c r="AO49" s="619" t="s">
        <v>77</v>
      </c>
      <c r="AP49" s="620"/>
      <c r="AQ49" s="622"/>
      <c r="AR49" s="628" t="str">
        <f>$I$24</f>
        <v>kk</v>
      </c>
      <c r="AS49" s="629"/>
      <c r="AT49" s="629"/>
      <c r="AU49" s="629"/>
      <c r="AV49" s="629"/>
      <c r="AW49" s="629"/>
      <c r="AX49" s="629"/>
      <c r="AY49" s="629"/>
      <c r="AZ49" s="629"/>
      <c r="BA49" s="629"/>
      <c r="BB49" s="629"/>
      <c r="BC49" s="630"/>
      <c r="BD49" s="342"/>
      <c r="BE49" s="342"/>
      <c r="BF49" s="342"/>
      <c r="BG49" s="338"/>
      <c r="BH49" s="338"/>
      <c r="BI49" s="338"/>
      <c r="BJ49" s="338"/>
      <c r="BK49" s="278"/>
      <c r="BL49" s="137"/>
      <c r="BM49" s="137"/>
      <c r="BN49" s="137"/>
      <c r="BO49" s="137"/>
      <c r="BP49" s="181" t="str">
        <f>$K$43</f>
        <v>ll</v>
      </c>
      <c r="BQ49" s="182"/>
      <c r="BR49" s="155"/>
      <c r="BS49" s="262" t="str">
        <f>$K$40</f>
        <v>jj</v>
      </c>
      <c r="BT49" s="182"/>
      <c r="BU49" s="156"/>
      <c r="BV49" s="181" t="str">
        <f>$K$43</f>
        <v>ll</v>
      </c>
      <c r="BW49" s="182"/>
      <c r="BX49" s="249"/>
      <c r="BY49" s="252" t="str">
        <f>$K$48</f>
        <v>oo</v>
      </c>
      <c r="BZ49" s="182"/>
      <c r="CA49" s="291"/>
      <c r="CB49" s="296" t="str">
        <f>$K$49</f>
        <v>pp</v>
      </c>
      <c r="CC49" s="297"/>
      <c r="CD49" s="288"/>
      <c r="CE49" s="296" t="str">
        <f>$K$33</f>
        <v>ee</v>
      </c>
      <c r="CF49" s="297"/>
      <c r="CG49" s="288"/>
      <c r="CH49" s="296" t="str">
        <f>$K$37</f>
        <v>hh</v>
      </c>
      <c r="CI49" s="297"/>
      <c r="CJ49" s="288"/>
      <c r="CK49" s="288"/>
      <c r="CL49" s="288"/>
      <c r="CM49" s="289"/>
    </row>
    <row r="50" spans="1:91" s="148" customFormat="1" ht="34.5" customHeight="1">
      <c r="A50" s="142"/>
      <c r="B50" s="137"/>
      <c r="C50" s="137"/>
      <c r="D50" s="137"/>
      <c r="E50" s="137"/>
      <c r="F50" s="137"/>
      <c r="G50" s="137"/>
      <c r="H50" s="137"/>
      <c r="I50" s="137"/>
      <c r="J50" s="238"/>
      <c r="K50" s="598"/>
      <c r="L50" s="599"/>
      <c r="M50" s="599"/>
      <c r="N50" s="599"/>
      <c r="O50" s="599"/>
      <c r="P50" s="599"/>
      <c r="Q50" s="599"/>
      <c r="R50" s="599"/>
      <c r="S50" s="599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338"/>
      <c r="AG50" s="338"/>
      <c r="AH50" s="338"/>
      <c r="AI50" s="319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338"/>
      <c r="BH50" s="338"/>
      <c r="BI50" s="338"/>
      <c r="BJ50" s="338"/>
      <c r="BK50" s="278"/>
      <c r="BL50" s="137"/>
      <c r="BM50" s="137"/>
      <c r="BN50" s="137"/>
      <c r="BO50" s="137"/>
      <c r="BP50" s="146"/>
      <c r="BQ50" s="146"/>
      <c r="BR50" s="155"/>
      <c r="BS50" s="155"/>
      <c r="BT50" s="155"/>
      <c r="BU50" s="155"/>
      <c r="BV50" s="155"/>
      <c r="BW50" s="155"/>
      <c r="BX50" s="271"/>
      <c r="BY50" s="271"/>
      <c r="BZ50" s="271"/>
      <c r="CA50" s="271"/>
      <c r="CB50" s="271"/>
      <c r="CC50" s="288"/>
      <c r="CD50" s="288"/>
      <c r="CE50" s="271"/>
      <c r="CF50" s="288"/>
      <c r="CG50" s="288"/>
      <c r="CH50" s="271"/>
      <c r="CI50" s="288"/>
      <c r="CJ50" s="288"/>
      <c r="CK50" s="288"/>
      <c r="CL50" s="288"/>
      <c r="CM50" s="289"/>
    </row>
    <row r="51" spans="1:91" s="148" customFormat="1" ht="34.5" customHeight="1">
      <c r="A51" s="142"/>
      <c r="B51" s="137"/>
      <c r="C51" s="137"/>
      <c r="D51" s="137"/>
      <c r="E51" s="137"/>
      <c r="F51" s="137"/>
      <c r="G51" s="137"/>
      <c r="H51" s="137"/>
      <c r="I51" s="137"/>
      <c r="J51" s="238"/>
      <c r="K51" s="341"/>
      <c r="L51" s="324"/>
      <c r="M51" s="324"/>
      <c r="N51" s="324"/>
      <c r="O51" s="324"/>
      <c r="P51" s="324"/>
      <c r="Q51" s="324"/>
      <c r="R51" s="324"/>
      <c r="S51" s="324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338"/>
      <c r="AG51" s="338"/>
      <c r="AH51" s="338"/>
      <c r="AI51" s="319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338"/>
      <c r="BH51" s="338"/>
      <c r="BI51" s="338"/>
      <c r="BJ51" s="338"/>
      <c r="BK51" s="278"/>
      <c r="BL51" s="137"/>
      <c r="BM51" s="137"/>
      <c r="BN51" s="137"/>
      <c r="BO51" s="137"/>
      <c r="BP51" s="153" t="str">
        <f>$K$45</f>
        <v>mm</v>
      </c>
      <c r="BQ51" s="154"/>
      <c r="BR51" s="155"/>
      <c r="BS51" s="153" t="str">
        <f>$K$31</f>
        <v>dd</v>
      </c>
      <c r="BT51" s="154"/>
      <c r="BU51" s="155"/>
      <c r="BV51" s="153" t="str">
        <f>$K$36</f>
        <v>gg</v>
      </c>
      <c r="BW51" s="154"/>
      <c r="BX51" s="249"/>
      <c r="BY51" s="153" t="str">
        <f>$K$34</f>
        <v>ff</v>
      </c>
      <c r="BZ51" s="154"/>
      <c r="CA51" s="291"/>
      <c r="CB51" s="292" t="str">
        <f>$K$45</f>
        <v>mm</v>
      </c>
      <c r="CC51" s="293"/>
      <c r="CD51" s="288"/>
      <c r="CE51" s="292" t="str">
        <f>$K$34</f>
        <v>ff</v>
      </c>
      <c r="CF51" s="293"/>
      <c r="CG51" s="288"/>
      <c r="CH51" s="292" t="str">
        <f>$K$34</f>
        <v>ff</v>
      </c>
      <c r="CI51" s="293"/>
      <c r="CJ51" s="288"/>
      <c r="CK51" s="288"/>
      <c r="CL51" s="288"/>
      <c r="CM51" s="289"/>
    </row>
    <row r="52" spans="1:91" s="148" customFormat="1" ht="34.5" customHeight="1" thickBot="1">
      <c r="A52" s="142"/>
      <c r="B52" s="137"/>
      <c r="C52" s="137"/>
      <c r="D52" s="137"/>
      <c r="E52" s="137"/>
      <c r="F52" s="137"/>
      <c r="G52" s="137"/>
      <c r="H52" s="137"/>
      <c r="I52" s="137"/>
      <c r="J52" s="238"/>
      <c r="K52" s="341"/>
      <c r="L52" s="324"/>
      <c r="M52" s="324"/>
      <c r="N52" s="324"/>
      <c r="O52" s="324"/>
      <c r="P52" s="324"/>
      <c r="Q52" s="324"/>
      <c r="R52" s="324"/>
      <c r="S52" s="324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338"/>
      <c r="AG52" s="338"/>
      <c r="AH52" s="338"/>
      <c r="AI52" s="319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338"/>
      <c r="BH52" s="338"/>
      <c r="BI52" s="338"/>
      <c r="BJ52" s="338"/>
      <c r="BK52" s="278"/>
      <c r="BL52" s="137"/>
      <c r="BM52" s="137"/>
      <c r="BN52" s="137"/>
      <c r="BO52" s="137"/>
      <c r="BP52" s="181" t="str">
        <f>$K$49</f>
        <v>pp</v>
      </c>
      <c r="BQ52" s="182"/>
      <c r="BR52" s="155"/>
      <c r="BS52" s="262" t="str">
        <f>$K$43</f>
        <v>ll</v>
      </c>
      <c r="BT52" s="182"/>
      <c r="BU52" s="156"/>
      <c r="BV52" s="181" t="str">
        <f>$K$42</f>
        <v>kk</v>
      </c>
      <c r="BW52" s="182"/>
      <c r="BX52" s="249"/>
      <c r="BY52" s="252" t="str">
        <f>$K$40</f>
        <v>jj</v>
      </c>
      <c r="BZ52" s="182"/>
      <c r="CA52" s="291"/>
      <c r="CB52" s="296" t="str">
        <f>$K$48</f>
        <v>oo</v>
      </c>
      <c r="CC52" s="297"/>
      <c r="CD52" s="288"/>
      <c r="CE52" s="296" t="str">
        <f>$K$48</f>
        <v>oo</v>
      </c>
      <c r="CF52" s="297"/>
      <c r="CG52" s="288"/>
      <c r="CH52" s="296" t="str">
        <f>$K$45</f>
        <v>mm</v>
      </c>
      <c r="CI52" s="297"/>
      <c r="CJ52" s="288"/>
      <c r="CK52" s="288"/>
      <c r="CL52" s="288"/>
      <c r="CM52" s="289"/>
    </row>
    <row r="53" spans="1:91" s="148" customFormat="1" ht="34.5" customHeight="1">
      <c r="A53" s="142"/>
      <c r="B53" s="137"/>
      <c r="C53" s="137"/>
      <c r="D53" s="137"/>
      <c r="E53" s="137"/>
      <c r="F53" s="137"/>
      <c r="G53" s="137"/>
      <c r="H53" s="137"/>
      <c r="I53" s="137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78"/>
      <c r="X53" s="278"/>
      <c r="Y53" s="278"/>
      <c r="Z53" s="278"/>
      <c r="AA53" s="278"/>
      <c r="AB53" s="278"/>
      <c r="AC53" s="278"/>
      <c r="AD53" s="278"/>
      <c r="AE53" s="278"/>
      <c r="AF53" s="338"/>
      <c r="AG53" s="338"/>
      <c r="AH53" s="338"/>
      <c r="AI53" s="342"/>
      <c r="AJ53" s="342"/>
      <c r="AK53" s="342"/>
      <c r="AL53" s="342"/>
      <c r="AM53" s="342"/>
      <c r="AN53" s="342"/>
      <c r="AO53" s="634"/>
      <c r="AP53" s="635"/>
      <c r="AQ53" s="592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342"/>
      <c r="BE53" s="342"/>
      <c r="BF53" s="342"/>
      <c r="BG53" s="338"/>
      <c r="BH53" s="338"/>
      <c r="BI53" s="338"/>
      <c r="BJ53" s="338"/>
      <c r="BK53" s="278"/>
      <c r="BL53" s="137"/>
      <c r="BM53" s="137"/>
      <c r="BN53" s="137"/>
      <c r="BO53" s="137"/>
      <c r="BP53" s="146"/>
      <c r="BQ53" s="146"/>
      <c r="BR53" s="155"/>
      <c r="BS53" s="155"/>
      <c r="BT53" s="155"/>
      <c r="BU53" s="155"/>
      <c r="BV53" s="155"/>
      <c r="BW53" s="155"/>
      <c r="BX53" s="271"/>
      <c r="BY53" s="271"/>
      <c r="BZ53" s="271"/>
      <c r="CA53" s="271"/>
      <c r="CB53" s="271"/>
      <c r="CC53" s="288"/>
      <c r="CD53" s="288"/>
      <c r="CE53" s="271"/>
      <c r="CF53" s="288"/>
      <c r="CG53" s="288"/>
      <c r="CH53" s="271"/>
      <c r="CI53" s="288"/>
      <c r="CJ53" s="288"/>
      <c r="CK53" s="288"/>
      <c r="CL53" s="288"/>
      <c r="CM53" s="289"/>
    </row>
    <row r="54" spans="1:91" s="148" customFormat="1" ht="34.5" customHeight="1">
      <c r="A54" s="142"/>
      <c r="B54" s="137"/>
      <c r="C54" s="137"/>
      <c r="D54" s="137"/>
      <c r="E54" s="137"/>
      <c r="F54" s="137"/>
      <c r="G54" s="137"/>
      <c r="H54" s="137"/>
      <c r="I54" s="137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78"/>
      <c r="X54" s="278"/>
      <c r="Y54" s="278"/>
      <c r="Z54" s="278"/>
      <c r="AA54" s="278"/>
      <c r="AB54" s="278"/>
      <c r="AC54" s="278"/>
      <c r="AD54" s="278"/>
      <c r="AE54" s="278"/>
      <c r="AF54" s="338"/>
      <c r="AG54" s="338"/>
      <c r="AH54" s="338"/>
      <c r="AI54" s="342"/>
      <c r="AJ54" s="349"/>
      <c r="AK54" s="349"/>
      <c r="AL54" s="349"/>
      <c r="AM54" s="349"/>
      <c r="AN54" s="349"/>
      <c r="AO54" s="325"/>
      <c r="AP54" s="326"/>
      <c r="AQ54" s="125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349"/>
      <c r="BE54" s="349"/>
      <c r="BF54" s="349"/>
      <c r="BG54" s="338"/>
      <c r="BH54" s="338"/>
      <c r="BI54" s="338"/>
      <c r="BJ54" s="338"/>
      <c r="BK54" s="278"/>
      <c r="BL54" s="137"/>
      <c r="BM54" s="137"/>
      <c r="BN54" s="137"/>
      <c r="BO54" s="137"/>
      <c r="BP54" s="153" t="str">
        <f>$K$46</f>
        <v>nn</v>
      </c>
      <c r="BQ54" s="154"/>
      <c r="BR54" s="155"/>
      <c r="BS54" s="153" t="str">
        <f>$K$33</f>
        <v>ee</v>
      </c>
      <c r="BT54" s="154"/>
      <c r="BU54" s="155"/>
      <c r="BV54" s="153" t="str">
        <f>$K$37</f>
        <v>hh</v>
      </c>
      <c r="BW54" s="154"/>
      <c r="BX54" s="249"/>
      <c r="BY54" s="153" t="str">
        <f>$K$39</f>
        <v>ii</v>
      </c>
      <c r="BZ54" s="154"/>
      <c r="CA54" s="291"/>
      <c r="CB54" s="292" t="str">
        <f>$K$42</f>
        <v>kk</v>
      </c>
      <c r="CC54" s="293"/>
      <c r="CD54" s="288"/>
      <c r="CE54" s="292" t="str">
        <f>$K$28</f>
        <v>bb</v>
      </c>
      <c r="CF54" s="293"/>
      <c r="CG54" s="288"/>
      <c r="CH54" s="292" t="str">
        <f>$K$36</f>
        <v>gg</v>
      </c>
      <c r="CI54" s="293"/>
      <c r="CJ54" s="288"/>
      <c r="CK54" s="288"/>
      <c r="CL54" s="288"/>
      <c r="CM54" s="289"/>
    </row>
    <row r="55" spans="1:91" s="148" customFormat="1" ht="34.5" customHeight="1" thickBot="1">
      <c r="A55" s="142"/>
      <c r="B55" s="137"/>
      <c r="C55" s="137"/>
      <c r="D55" s="137"/>
      <c r="E55" s="137"/>
      <c r="F55" s="137"/>
      <c r="G55" s="137"/>
      <c r="H55" s="137"/>
      <c r="I55" s="137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78"/>
      <c r="X55" s="278"/>
      <c r="Y55" s="278"/>
      <c r="Z55" s="278"/>
      <c r="AA55" s="278"/>
      <c r="AB55" s="278"/>
      <c r="AC55" s="278"/>
      <c r="AD55" s="278"/>
      <c r="AE55" s="278"/>
      <c r="AF55" s="338"/>
      <c r="AG55" s="338"/>
      <c r="AH55" s="338"/>
      <c r="AI55" s="319"/>
      <c r="AJ55" s="125"/>
      <c r="AK55" s="125"/>
      <c r="AL55" s="125"/>
      <c r="AM55" s="125"/>
      <c r="AN55" s="125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125"/>
      <c r="BE55" s="125"/>
      <c r="BF55" s="125"/>
      <c r="BG55" s="338"/>
      <c r="BH55" s="338"/>
      <c r="BI55" s="338"/>
      <c r="BJ55" s="338"/>
      <c r="BK55" s="278"/>
      <c r="BL55" s="137"/>
      <c r="BM55" s="137"/>
      <c r="BN55" s="137"/>
      <c r="BO55" s="137"/>
      <c r="BP55" s="181" t="str">
        <f>$K$48</f>
        <v>oo</v>
      </c>
      <c r="BQ55" s="182"/>
      <c r="BR55" s="155"/>
      <c r="BS55" s="262" t="str">
        <f>$K$42</f>
        <v>kk</v>
      </c>
      <c r="BT55" s="182"/>
      <c r="BU55" s="156"/>
      <c r="BV55" s="181" t="str">
        <f>$K$49</f>
        <v>pp</v>
      </c>
      <c r="BW55" s="182"/>
      <c r="BX55" s="249"/>
      <c r="BY55" s="252" t="str">
        <f>$K$46</f>
        <v>nn</v>
      </c>
      <c r="BZ55" s="182"/>
      <c r="CA55" s="291"/>
      <c r="CB55" s="296" t="str">
        <f>$K$46</f>
        <v>nn</v>
      </c>
      <c r="CC55" s="297"/>
      <c r="CD55" s="288"/>
      <c r="CE55" s="296" t="str">
        <f>$K$37</f>
        <v>hh</v>
      </c>
      <c r="CF55" s="297"/>
      <c r="CG55" s="288"/>
      <c r="CH55" s="296" t="str">
        <f>$K$43</f>
        <v>ll</v>
      </c>
      <c r="CI55" s="297"/>
      <c r="CJ55" s="288"/>
      <c r="CK55" s="288"/>
      <c r="CL55" s="288"/>
      <c r="CM55" s="289"/>
    </row>
    <row r="56" spans="1:91" ht="34.5" customHeight="1" thickBot="1">
      <c r="A56" s="239"/>
      <c r="B56" s="240"/>
      <c r="C56" s="240"/>
      <c r="D56" s="240"/>
      <c r="E56" s="240"/>
      <c r="F56" s="240"/>
      <c r="G56" s="240"/>
      <c r="H56" s="240"/>
      <c r="I56" s="240"/>
      <c r="J56" s="544"/>
      <c r="K56" s="544"/>
      <c r="L56" s="544"/>
      <c r="M56" s="544"/>
      <c r="N56" s="544"/>
      <c r="O56" s="240"/>
      <c r="P56" s="240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3"/>
      <c r="BK56" s="244"/>
      <c r="BL56" s="244"/>
      <c r="BM56" s="244"/>
      <c r="BN56" s="244"/>
      <c r="BO56" s="241"/>
      <c r="BP56" s="245"/>
      <c r="BQ56" s="245"/>
      <c r="BR56" s="245"/>
      <c r="BS56" s="245"/>
      <c r="BT56" s="245"/>
      <c r="BU56" s="245"/>
      <c r="BV56" s="538" t="s">
        <v>31</v>
      </c>
      <c r="BW56" s="506"/>
      <c r="BX56" s="506"/>
      <c r="BY56" s="506"/>
      <c r="BZ56" s="506"/>
      <c r="CA56" s="506"/>
      <c r="CB56" s="506"/>
      <c r="CC56" s="506"/>
      <c r="CD56" s="281"/>
      <c r="CE56" s="281"/>
      <c r="CF56" s="281"/>
      <c r="CG56" s="281"/>
      <c r="CH56" s="281"/>
      <c r="CI56" s="281"/>
      <c r="CJ56" s="281"/>
      <c r="CK56" s="281"/>
      <c r="CL56" s="281"/>
      <c r="CM56" s="282"/>
    </row>
  </sheetData>
  <mergeCells count="87">
    <mergeCell ref="BD6:BF8"/>
    <mergeCell ref="K30:V30"/>
    <mergeCell ref="AR30:BC30"/>
    <mergeCell ref="AR31:BC31"/>
    <mergeCell ref="AR28:BC28"/>
    <mergeCell ref="K27:V27"/>
    <mergeCell ref="AR27:BC27"/>
    <mergeCell ref="AI6:AK8"/>
    <mergeCell ref="AL6:AN8"/>
    <mergeCell ref="T6:V8"/>
    <mergeCell ref="K32:S32"/>
    <mergeCell ref="K35:S35"/>
    <mergeCell ref="K36:V36"/>
    <mergeCell ref="AR26:BC26"/>
    <mergeCell ref="K33:V33"/>
    <mergeCell ref="K34:V34"/>
    <mergeCell ref="K31:V31"/>
    <mergeCell ref="AO33:AQ33"/>
    <mergeCell ref="AO30:AQ30"/>
    <mergeCell ref="AO31:AQ31"/>
    <mergeCell ref="J56:N56"/>
    <mergeCell ref="K44:S44"/>
    <mergeCell ref="K42:V42"/>
    <mergeCell ref="AO6:AQ8"/>
    <mergeCell ref="K50:S50"/>
    <mergeCell ref="K48:V48"/>
    <mergeCell ref="K49:V49"/>
    <mergeCell ref="K28:V28"/>
    <mergeCell ref="K38:S38"/>
    <mergeCell ref="K37:V37"/>
    <mergeCell ref="BV56:CC56"/>
    <mergeCell ref="BZ6:BZ7"/>
    <mergeCell ref="AO34:AQ34"/>
    <mergeCell ref="AO28:AQ28"/>
    <mergeCell ref="AR34:BC34"/>
    <mergeCell ref="AR36:BC36"/>
    <mergeCell ref="AR37:BC37"/>
    <mergeCell ref="AR39:BC39"/>
    <mergeCell ref="AR40:BC40"/>
    <mergeCell ref="AO53:AQ53"/>
    <mergeCell ref="K26:V26"/>
    <mergeCell ref="BQ6:BQ7"/>
    <mergeCell ref="AI32:BF32"/>
    <mergeCell ref="K2:BO2"/>
    <mergeCell ref="K6:M8"/>
    <mergeCell ref="N6:P8"/>
    <mergeCell ref="Q6:S8"/>
    <mergeCell ref="W6:Y8"/>
    <mergeCell ref="Z6:AB8"/>
    <mergeCell ref="AC6:AE8"/>
    <mergeCell ref="AF6:AH8"/>
    <mergeCell ref="AU6:AW8"/>
    <mergeCell ref="AX6:AZ8"/>
    <mergeCell ref="AR49:BC49"/>
    <mergeCell ref="AR45:BC45"/>
    <mergeCell ref="AO43:AQ43"/>
    <mergeCell ref="AO45:AQ45"/>
    <mergeCell ref="AR43:BC43"/>
    <mergeCell ref="AR42:BC42"/>
    <mergeCell ref="AR33:BC33"/>
    <mergeCell ref="K46:V46"/>
    <mergeCell ref="AR48:BC48"/>
    <mergeCell ref="AI47:BF47"/>
    <mergeCell ref="AR46:BC46"/>
    <mergeCell ref="AO46:AQ46"/>
    <mergeCell ref="AO48:AQ48"/>
    <mergeCell ref="K45:V45"/>
    <mergeCell ref="K43:V43"/>
    <mergeCell ref="K39:V39"/>
    <mergeCell ref="K40:V40"/>
    <mergeCell ref="K41:S41"/>
    <mergeCell ref="AO49:AQ49"/>
    <mergeCell ref="AO36:AQ36"/>
    <mergeCell ref="AO37:AQ37"/>
    <mergeCell ref="AO39:AQ39"/>
    <mergeCell ref="AO40:AQ40"/>
    <mergeCell ref="AO42:AQ42"/>
    <mergeCell ref="BW6:BW7"/>
    <mergeCell ref="CI6:CI7"/>
    <mergeCell ref="CL6:CL7"/>
    <mergeCell ref="AR6:AT8"/>
    <mergeCell ref="BA6:BC8"/>
    <mergeCell ref="BT6:BT7"/>
    <mergeCell ref="BK8:BM8"/>
    <mergeCell ref="CC6:CC7"/>
    <mergeCell ref="CF6:CF7"/>
    <mergeCell ref="BG8:BI8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Karker</dc:creator>
  <cp:keywords/>
  <dc:description/>
  <cp:lastModifiedBy>tom</cp:lastModifiedBy>
  <dcterms:created xsi:type="dcterms:W3CDTF">2003-06-02T19:11:58Z</dcterms:created>
  <dcterms:modified xsi:type="dcterms:W3CDTF">2005-05-17T09:50:22Z</dcterms:modified>
  <cp:category/>
  <cp:version/>
  <cp:contentType/>
  <cp:contentStatus/>
</cp:coreProperties>
</file>